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M:\ABAS-Listed\Chaopraya Mahanakorn Public Company Limited\Chaopraya Mahanakorn_Sep19 (KTW) ☻\"/>
    </mc:Choice>
  </mc:AlternateContent>
  <xr:revisionPtr revIDLastSave="0" documentId="13_ncr:1_{019ECF43-7618-4FAA-B8CB-3CB5871EA5AF}" xr6:coauthVersionLast="36" xr6:coauthVersionMax="36" xr10:uidLastSave="{00000000-0000-0000-0000-000000000000}"/>
  <bookViews>
    <workbookView xWindow="0" yWindow="0" windowWidth="11490" windowHeight="8910" tabRatio="858" activeTab="1" xr2:uid="{00000000-000D-0000-FFFF-FFFF00000000}"/>
  </bookViews>
  <sheets>
    <sheet name="BS 2-4" sheetId="1" r:id="rId1"/>
    <sheet name="5-8" sheetId="11" r:id="rId2"/>
    <sheet name="9" sheetId="17" r:id="rId3"/>
    <sheet name="10" sheetId="18" r:id="rId4"/>
    <sheet name="CF11-13" sheetId="16" r:id="rId5"/>
  </sheets>
  <calcPr calcId="162913"/>
</workbook>
</file>

<file path=xl/calcChain.xml><?xml version="1.0" encoding="utf-8"?>
<calcChain xmlns="http://schemas.openxmlformats.org/spreadsheetml/2006/main">
  <c r="E22" i="17" l="1"/>
  <c r="A136" i="11" l="1"/>
  <c r="A134" i="11"/>
  <c r="A133" i="11"/>
  <c r="A90" i="11"/>
  <c r="A89" i="11"/>
  <c r="A48" i="11"/>
  <c r="A46" i="11"/>
  <c r="A45" i="11"/>
  <c r="E24" i="1" l="1"/>
  <c r="N12" i="18" l="1"/>
  <c r="F15" i="18"/>
  <c r="E17" i="17"/>
  <c r="C17" i="17"/>
  <c r="L109" i="11"/>
  <c r="J109" i="11"/>
  <c r="H109" i="11"/>
  <c r="F109" i="11"/>
  <c r="L107" i="11"/>
  <c r="J107" i="11"/>
  <c r="H107" i="11"/>
  <c r="F107" i="11"/>
  <c r="L102" i="11"/>
  <c r="J102" i="11"/>
  <c r="H102" i="11"/>
  <c r="F102" i="11"/>
  <c r="L20" i="11"/>
  <c r="J20" i="11"/>
  <c r="H20" i="11"/>
  <c r="L18" i="11"/>
  <c r="J18" i="11"/>
  <c r="H18" i="11"/>
  <c r="F20" i="11"/>
  <c r="F18" i="11"/>
  <c r="L13" i="11"/>
  <c r="J13" i="11"/>
  <c r="H13" i="11"/>
  <c r="F13" i="11"/>
  <c r="N30" i="16" l="1"/>
  <c r="N44" i="16" s="1"/>
  <c r="N49" i="16" s="1"/>
  <c r="J30" i="16"/>
  <c r="N88" i="16"/>
  <c r="N75" i="16"/>
  <c r="J88" i="16"/>
  <c r="J75" i="16"/>
  <c r="L88" i="16"/>
  <c r="H88" i="16"/>
  <c r="L75" i="16"/>
  <c r="H75" i="16"/>
  <c r="L30" i="16"/>
  <c r="H30" i="16"/>
  <c r="H44" i="16" s="1"/>
  <c r="H49" i="16" s="1"/>
  <c r="L20" i="18"/>
  <c r="H20" i="18"/>
  <c r="D20" i="18"/>
  <c r="N18" i="18"/>
  <c r="N17" i="18"/>
  <c r="L15" i="18"/>
  <c r="H15" i="18"/>
  <c r="D15" i="18"/>
  <c r="N11" i="18"/>
  <c r="M22" i="17"/>
  <c r="K22" i="17"/>
  <c r="I22" i="17"/>
  <c r="G22" i="17"/>
  <c r="C22" i="17"/>
  <c r="O20" i="17"/>
  <c r="O19" i="17"/>
  <c r="M17" i="17"/>
  <c r="K17" i="17"/>
  <c r="G17" i="17"/>
  <c r="O13" i="17"/>
  <c r="L151" i="11"/>
  <c r="L116" i="11"/>
  <c r="L119" i="11" s="1"/>
  <c r="L122" i="11" s="1"/>
  <c r="L156" i="11" s="1"/>
  <c r="L159" i="11" s="1"/>
  <c r="H151" i="11"/>
  <c r="H116" i="11"/>
  <c r="H119" i="11" s="1"/>
  <c r="H122" i="11" s="1"/>
  <c r="H156" i="11" s="1"/>
  <c r="H159" i="11" s="1"/>
  <c r="L63" i="11"/>
  <c r="L27" i="11"/>
  <c r="L30" i="11" s="1"/>
  <c r="L33" i="11" s="1"/>
  <c r="H63" i="11"/>
  <c r="H27" i="11"/>
  <c r="H30" i="11" s="1"/>
  <c r="H33" i="11" s="1"/>
  <c r="J151" i="11"/>
  <c r="F151" i="11"/>
  <c r="J116" i="11"/>
  <c r="J119" i="11" s="1"/>
  <c r="J122" i="11" s="1"/>
  <c r="F116" i="11"/>
  <c r="F119" i="11" s="1"/>
  <c r="F122" i="11" s="1"/>
  <c r="J63" i="11"/>
  <c r="F63" i="11"/>
  <c r="A179" i="11"/>
  <c r="G24" i="1"/>
  <c r="G44" i="1" s="1"/>
  <c r="F27" i="11"/>
  <c r="F30" i="11" s="1"/>
  <c r="F33" i="11" s="1"/>
  <c r="J27" i="11"/>
  <c r="J30" i="11" s="1"/>
  <c r="J33" i="11" s="1"/>
  <c r="I75" i="1"/>
  <c r="G42" i="1"/>
  <c r="E42" i="1"/>
  <c r="I42" i="1"/>
  <c r="A101" i="16"/>
  <c r="A54" i="16"/>
  <c r="A98" i="16"/>
  <c r="K42" i="1"/>
  <c r="G75" i="1"/>
  <c r="G85" i="1" s="1"/>
  <c r="G127" i="1" s="1"/>
  <c r="I83" i="1"/>
  <c r="G83" i="1"/>
  <c r="K83" i="1"/>
  <c r="K24" i="1"/>
  <c r="K44" i="1" s="1"/>
  <c r="K125" i="1"/>
  <c r="G125" i="1"/>
  <c r="K75" i="1"/>
  <c r="K85" i="1" s="1"/>
  <c r="K127" i="1" s="1"/>
  <c r="E83" i="1"/>
  <c r="E75" i="1"/>
  <c r="I24" i="1"/>
  <c r="A96" i="1"/>
  <c r="A142" i="1" s="1"/>
  <c r="A53" i="1"/>
  <c r="A99" i="1" s="1"/>
  <c r="I125" i="1"/>
  <c r="E125" i="1"/>
  <c r="J44" i="16" l="1"/>
  <c r="J49" i="16" s="1"/>
  <c r="J90" i="16" s="1"/>
  <c r="J93" i="16" s="1"/>
  <c r="F167" i="11"/>
  <c r="F156" i="11"/>
  <c r="F159" i="11" s="1"/>
  <c r="I15" i="17"/>
  <c r="J167" i="11"/>
  <c r="J156" i="11"/>
  <c r="J159" i="11" s="1"/>
  <c r="J13" i="18"/>
  <c r="J79" i="11"/>
  <c r="J68" i="11"/>
  <c r="J71" i="11" s="1"/>
  <c r="F153" i="11"/>
  <c r="F162" i="11" s="1"/>
  <c r="F165" i="11" s="1"/>
  <c r="L79" i="11"/>
  <c r="L68" i="11"/>
  <c r="L71" i="11" s="1"/>
  <c r="F79" i="11"/>
  <c r="F68" i="11"/>
  <c r="F71" i="11" s="1"/>
  <c r="H79" i="11"/>
  <c r="H68" i="11"/>
  <c r="H71" i="11" s="1"/>
  <c r="H90" i="16"/>
  <c r="H93" i="16" s="1"/>
  <c r="N90" i="16"/>
  <c r="N93" i="16" s="1"/>
  <c r="L44" i="16"/>
  <c r="L49" i="16" s="1"/>
  <c r="L90" i="16" s="1"/>
  <c r="L93" i="16" s="1"/>
  <c r="E85" i="1"/>
  <c r="E127" i="1" s="1"/>
  <c r="I85" i="1"/>
  <c r="I127" i="1" s="1"/>
  <c r="N20" i="18"/>
  <c r="O22" i="17"/>
  <c r="E44" i="1"/>
  <c r="I44" i="1"/>
  <c r="H153" i="11"/>
  <c r="H162" i="11" s="1"/>
  <c r="H165" i="11" s="1"/>
  <c r="H167" i="11"/>
  <c r="J153" i="11"/>
  <c r="J162" i="11" s="1"/>
  <c r="J165" i="11" s="1"/>
  <c r="L65" i="11"/>
  <c r="L74" i="11" s="1"/>
  <c r="L77" i="11" s="1"/>
  <c r="F65" i="11"/>
  <c r="F74" i="11" s="1"/>
  <c r="F77" i="11" s="1"/>
  <c r="L153" i="11"/>
  <c r="L162" i="11" s="1"/>
  <c r="L165" i="11" s="1"/>
  <c r="L167" i="11"/>
  <c r="J65" i="11"/>
  <c r="J74" i="11" s="1"/>
  <c r="J77" i="11" s="1"/>
  <c r="H65" i="11"/>
  <c r="H74" i="11" s="1"/>
  <c r="H77" i="11" s="1"/>
  <c r="J20" i="18"/>
  <c r="N13" i="18" l="1"/>
  <c r="N15" i="18" s="1"/>
  <c r="J15" i="18"/>
  <c r="O15" i="17"/>
  <c r="O17" i="17" s="1"/>
  <c r="I17" i="17"/>
</calcChain>
</file>

<file path=xl/sharedStrings.xml><?xml version="1.0" encoding="utf-8"?>
<sst xmlns="http://schemas.openxmlformats.org/spreadsheetml/2006/main" count="440" uniqueCount="213">
  <si>
    <t xml:space="preserve">บริษัท เจ้าพระยามหานคร จำกัด (มหาชน) </t>
  </si>
  <si>
    <t>งบแสดงฐานะการเงิน</t>
  </si>
  <si>
    <t>ข้อมูลทางการเงินรวม</t>
  </si>
  <si>
    <t>(ยังไม่ได้ตรวจสอบ)</t>
  </si>
  <si>
    <t>(ตรวจสอบแล้ว)</t>
  </si>
  <si>
    <t>31 ธันวาคม</t>
  </si>
  <si>
    <t>พันบาท</t>
  </si>
  <si>
    <t>หมายเหตุ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</si>
  <si>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</si>
  <si>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</si>
  <si>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</si>
  <si>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ลูกหนี้การค้าและลูกหนี้อื่น - สุทธิ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</si>
  <si>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</si>
  <si>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</si>
  <si>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</si>
  <si>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เงินลงทุนในบริษัทย่อย</t>
  </si>
  <si>
    <t>อสังหาริมทรัพย์เพื่อการลงทุน - สุทธิ</t>
  </si>
  <si>
    <t>สิทธิการเช่า - สุทธิ</t>
  </si>
  <si>
    <t>ที่ดิน อาคารและอุปกรณ์ - สุทธิ</t>
  </si>
  <si>
    <t>สินทรัพย์ไม่มีตัวตน - สุทธิ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</si>
  <si>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</si>
  <si>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</si>
  <si>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</si>
  <si>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หนี้สินหมุนเวียน</t>
  </si>
  <si>
    <t>เจ้าหนี้การค้าและเจ้าหนี้อื่น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</si>
  <si>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</si>
  <si>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</si>
  <si>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</si>
  <si>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หนี้สินไม่หมุนเวียนอื่น</t>
  </si>
  <si>
    <t>รวมหนี้สินไม่หมุนเวียน</t>
  </si>
  <si>
    <t>รวมหนี้สิน</t>
  </si>
  <si>
    <t>ทุนเรือนหุ้น</t>
  </si>
  <si>
    <t>ทุนจดทะเบียน</t>
  </si>
  <si>
    <t>กำไรสะสม</t>
  </si>
  <si>
    <t>จัดสรรเป็นทุนสำรองตามกฎหมาย</t>
  </si>
  <si>
    <t>ยังไม่ได้จัดสรร</t>
  </si>
  <si>
    <t>รายได้จากการขายอสังหาริมทรัพย์</t>
  </si>
  <si>
    <t>กำไรขั้นต้น</t>
  </si>
  <si>
    <t>รายได้อื่น</t>
  </si>
  <si>
    <t>ค่าใช้จ่ายในการขาย</t>
  </si>
  <si>
    <t>ต้นทุนทางการเงิน</t>
  </si>
  <si>
    <t>ข้อมูลทางการเงินรวม (ยังไม่ได้ตรวจสอบ) (พันบาท)</t>
  </si>
  <si>
    <t>ที่ออกและชำระ</t>
  </si>
  <si>
    <t>รวมส่วนของ</t>
  </si>
  <si>
    <t>เต็มมูลค่าแล้ว</t>
  </si>
  <si>
    <t>ตามกฎหมาย</t>
  </si>
  <si>
    <t>กระแสเงินสดจากกิจกรรมดำเนินงาน</t>
  </si>
  <si>
    <t>รายการปรับปรุง</t>
  </si>
  <si>
    <t>ค่าเสื่อมราคาและค่าตัดจำหน่าย</t>
  </si>
  <si>
    <t>ค่าใช้จ่ายผลประโยชน์พนักงาน</t>
  </si>
  <si>
    <t>ดอกเบี้ยรับ</t>
  </si>
  <si>
    <t>การเปลี่ยนแปลงในสินทรัพย์และหนี้สินดำเนินงาน</t>
  </si>
  <si>
    <t>- โครงการอสังหาริมทรัพย์ระหว่างการพัฒนา</t>
  </si>
  <si>
    <t>- สินทรัพย์หมุนเวียนอื่น</t>
  </si>
  <si>
    <t>- สินทรัพย์ไม่หมุนเวียนอื่น</t>
  </si>
  <si>
    <t>- ต้นทุนงานก่อสร้างที่ยังไม่ถึงกำหนดชำระ</t>
  </si>
  <si>
    <t>- หนี้สินหมุนเวียนอื่น</t>
  </si>
  <si>
    <t>- หนี้สินไม่หมุนเวียนอื่น</t>
  </si>
  <si>
    <t>กระแสเงินสดจากกิจกรรมลงทุน</t>
  </si>
  <si>
    <t>เงินสดจ่ายเพื่อซื้อที่ดิน อาคารและอุปกรณ์</t>
  </si>
  <si>
    <t>เงินสดจ่ายเพื่อซื้อสินทรัพย์ไม่มีตัวตน</t>
  </si>
  <si>
    <t>กระแสเงินสดจากกิจกรรมจัดหาเงิน</t>
  </si>
  <si>
    <t>เงินสดและรายการเทียบเท่าเงินสด ณ วันที่ 1 มกราคม</t>
  </si>
  <si>
    <t>กำไรจากการจำหน่ายอุปกรณ์</t>
  </si>
  <si>
    <t>เงินสดรับจากการจำหน่ายอุปกรณ์</t>
  </si>
  <si>
    <t>ค่าใช้จ่ายภาษีเงินได้</t>
  </si>
  <si>
    <t>- ลูกหนี้การค้าและลูกหนี้อื่น</t>
  </si>
  <si>
    <t>- เจ้าหนี้การค้าและเจ้าหนี้อื่น</t>
  </si>
  <si>
    <t>บริษัท เจ้าพระยามหานคร จำกัด (มหาชน)</t>
  </si>
  <si>
    <t>ค่าใช้จ่ายในการบริหาร</t>
  </si>
  <si>
    <t>ภาษีเงินได้ค้างจ่าย</t>
  </si>
  <si>
    <t>จ่ายชำระคืนหนี้สินตามสัญญาเช่าการเงิน</t>
  </si>
  <si>
    <t>ทุนที่ออกและชำระเต็มมูลค่าแล้ว</t>
  </si>
  <si>
    <t>จ่ายต้นทุนทางการเงิน</t>
  </si>
  <si>
    <t xml:space="preserve">      มูลค่าที่ตราไว้หุ้นละ 1 บาท</t>
  </si>
  <si>
    <t xml:space="preserve">   หุ้นสามัญ 1,000 ล้านหุ้น </t>
  </si>
  <si>
    <t>เจ้าหนี้ค่าซื้อที่ดิน อาคารและอุปกรณ์</t>
  </si>
  <si>
    <t>และค่าใช้จ่ายภาษีเงินได้</t>
  </si>
  <si>
    <t xml:space="preserve">งบกำไรขาดทุนเบ็ดเสร็จ </t>
  </si>
  <si>
    <t xml:space="preserve">งบกระแสเงินสด </t>
  </si>
  <si>
    <t>ชำระภายในหนึ่งปี</t>
  </si>
  <si>
    <t>หนี้สินและส่วนของเจ้าของ</t>
  </si>
  <si>
    <t>ภาระผูกพันผลประโยชน์พนักงาน</t>
  </si>
  <si>
    <t>ส่วนของเจ้าของ</t>
  </si>
  <si>
    <t>องค์ประกอบอื่นของส่วนของเจ้าของ</t>
  </si>
  <si>
    <t>รวมส่วนของเจ้าของ</t>
  </si>
  <si>
    <t>รวมหนี้สินและส่วนของเจ้าของ</t>
  </si>
  <si>
    <t>เจ้าของ</t>
  </si>
  <si>
    <t>ข้อมูลทางการเงินเฉพาะกิจการ</t>
  </si>
  <si>
    <t>ข้อมูลทางการเงินเฉพาะกิจการ (ยังไม่ได้ตรวจสอบ) (พันบาท)</t>
  </si>
  <si>
    <t>รายได้จากการยกเลิกสัญญา</t>
  </si>
  <si>
    <t>พ.ศ. 2561</t>
  </si>
  <si>
    <t>ยอดคงเหลือต้นงวด ณ วันที่ 1 มกราคม พ.ศ. 2561</t>
  </si>
  <si>
    <t>เงินลงทุนเผื่อขาย</t>
  </si>
  <si>
    <t>กำไรหรือขาดทุนในภายหลัง</t>
  </si>
  <si>
    <t>รายการที่จะจัดประเภทรายการใหม่ไปยัง</t>
  </si>
  <si>
    <t>กำไรขาดทุนเบ็ดเสร็จอื่น</t>
  </si>
  <si>
    <t>การเปลี่ยนแปลง</t>
  </si>
  <si>
    <t>ในมูลค่ายุติธรรมของ</t>
  </si>
  <si>
    <t>ทุนสำรอง</t>
  </si>
  <si>
    <t>ค่าใช้จ่ายอื่น</t>
  </si>
  <si>
    <t>- การเปลี่ยนแปลงในมูลค่ายุติธรรมของ</t>
  </si>
  <si>
    <t>เงินสดรับจากการจำหน่ายสินทรัพย์ไม่มีตัวตน</t>
  </si>
  <si>
    <t>กำไรจากการจำหน่ายสินทรัพย์ไม่มีตัวตน</t>
  </si>
  <si>
    <t>เงินสดจ่ายเพื่อให้เงินกู้ยืมระยะสั้นแก่บริษัทย่อย</t>
  </si>
  <si>
    <t>เงินสดรับจากเงินให้กู้ยืมระยะสั้นแก่บริษัทย่อย</t>
  </si>
  <si>
    <t>พ.ศ. 2562</t>
  </si>
  <si>
    <t>ยอดคงเหลือต้นงวด ณ วันที่ 1 มกราคม พ.ศ. 2562</t>
  </si>
  <si>
    <t>เงินให้กู้ยืมระยะสั้นแก่กิจการอื่น</t>
  </si>
  <si>
    <t>โครงการอสังหาริมทรัพย์</t>
  </si>
  <si>
    <t>ระหว่างการพัฒนา - สุทธิ</t>
  </si>
  <si>
    <t>รอการพัฒนา - สุทธิ</t>
  </si>
  <si>
    <t>เงินสดจ่ายเพื่อให้เงินกู้ยืมระยะสั้นแก่กิจการอื่น</t>
  </si>
  <si>
    <t>จากสถาบันการเงิน</t>
  </si>
  <si>
    <t>เงินให้กู้ยืมระยะสั้นและ</t>
  </si>
  <si>
    <t>ดอกเบี้ยค้างรับจากบริษัทย่อย</t>
  </si>
  <si>
    <t>เงินฝากสถาบันการเงิน</t>
  </si>
  <si>
    <t>ที่มีภาระค้ำประกัน</t>
  </si>
  <si>
    <t>เงินเบิกเกินบัญชีและเงินกู้ยืมระยะสั้น</t>
  </si>
  <si>
    <t>ต้นทุนงานก่อสร้างที่ยังไม่ถึง</t>
  </si>
  <si>
    <t>กำหนดชำระ</t>
  </si>
  <si>
    <t>สินทรัพย์ภาษีเงินได้</t>
  </si>
  <si>
    <t>รอการตัดบัญชี - สุทธิ</t>
  </si>
  <si>
    <t>หมายเหตุประกอบข้อมูลทางการเงินระหว่างกาลแบบย่อเป็นส่วนหนึ่งของข้อมูลทางการเงินระหว่างกาลนี้</t>
  </si>
  <si>
    <t>เงินกู้ยืมระยะยาว</t>
  </si>
  <si>
    <t>ส่วนเกินมูลค่าหุ้นสามัญ</t>
  </si>
  <si>
    <t>กำไรขาดทุนเบ็ดเสร็จอื่น:</t>
  </si>
  <si>
    <t xml:space="preserve">งบแสดงการเปลี่ยนแปลงส่วนของเจ้าของ </t>
  </si>
  <si>
    <t xml:space="preserve">จัดสรร - </t>
  </si>
  <si>
    <t>รับคืนภาษีเงินได้</t>
  </si>
  <si>
    <t>กรรมการ  _______________________________________            กรรมการ  __________________________________________________</t>
  </si>
  <si>
    <t>ต้นทุนค่าก่อสร้าง</t>
  </si>
  <si>
    <t>กำไร (ขาดทุน) สุทธิสำหรับงวด</t>
  </si>
  <si>
    <t>กำไร (ขาดทุน) เบ็ดเสร็จรวมสำหรับงวด</t>
  </si>
  <si>
    <t>กำไร (ขาดทุน) ต่อหุ้นขั้นพื้นฐาน (บาท)</t>
  </si>
  <si>
    <t>กำไรเบ็ดเสร็จอื่นสำหรับงวด - สุทธิจากภาษี</t>
  </si>
  <si>
    <t>16 ข)</t>
  </si>
  <si>
    <t>8, 9</t>
  </si>
  <si>
    <t>9, 12</t>
  </si>
  <si>
    <t>เงินกู้ยืมระยะยาวที่ถึงกำหนด</t>
  </si>
  <si>
    <t>เงินสดจ่ายสำหรับค่าธรรมเนียมการจัดหาเงินกู้ยืม</t>
  </si>
  <si>
    <t>เงินสดรับจากเงินกู้ยืมระยะยาวจากสถาบันการเงิน</t>
  </si>
  <si>
    <t>- โครงการอสังหาริมทรัพย์รอการพัฒนา</t>
  </si>
  <si>
    <t>งบกำไรขาดทุนเบ็ดเสร็จ</t>
  </si>
  <si>
    <t>ณ วันที่ 30 กันยายน พ.ศ. 2562</t>
  </si>
  <si>
    <t>30 กันยายน</t>
  </si>
  <si>
    <t>สำหรับงวดสามเดือนสิ้นสุดวันที่ 30 กันยายน พ.ศ. 2562</t>
  </si>
  <si>
    <t>รายได้ค่าก่อสร้าง</t>
  </si>
  <si>
    <t>ต้นทุนขายจากการขายอสังหาริมทรัพย์</t>
  </si>
  <si>
    <t>- ภาษีเงินได้ของการเปลี่ยนแปลงใน</t>
  </si>
  <si>
    <t>มูลค่ายุติธรรมของเงินลงทุนเผื่อขาย</t>
  </si>
  <si>
    <t>กำไรเบ็ดเสร็จรวมสำหรับงวด</t>
  </si>
  <si>
    <t>สำหรับงวดเก้าเดือนสิ้นสุดวันที่ 30 กันยายน พ.ศ. 2562</t>
  </si>
  <si>
    <t>จัดสรร -</t>
  </si>
  <si>
    <t>ส่วนต่ำกว่าทุน</t>
  </si>
  <si>
    <t>จากการรวมธุรกิจ</t>
  </si>
  <si>
    <t>ยอดคงเหลือ ณ วันที่ 30 กันยายน พ.ศ. 2561</t>
  </si>
  <si>
    <t>เดียวกัน</t>
  </si>
  <si>
    <t>ภายใต้การควบคุม</t>
  </si>
  <si>
    <t>ยอดคงเหลือ ณ วันที่ 30 กันยายน พ.ศ. 2562</t>
  </si>
  <si>
    <t>จ่ายภาษีเงินได้</t>
  </si>
  <si>
    <t>เงินสดจ่ายเพื่อซื้อเงินลงทุนในบริษัทย่อย</t>
  </si>
  <si>
    <t>เงินสดสุทธิได้มาจาก (ใช้ไปใน) กิจกรรมลงทุน</t>
  </si>
  <si>
    <t>เงินเบิกเกินบัญชีและเงินกู้ยืมระยะสั้นจากสถาบันการเงิน</t>
  </si>
  <si>
    <t>ชำระคืนเงินกู้ยืมระยะยาวจากสถาบันการเงิน</t>
  </si>
  <si>
    <t>เงินสดและรายการเทียบเท่าเงินสด ณ วันที่ 30 กันยายน</t>
  </si>
  <si>
    <t>รายการที่ไม่กระทบเงินสด</t>
  </si>
  <si>
    <t>รายได้ทั้งหมด</t>
  </si>
  <si>
    <t>ต้นทุนทั้งหมด</t>
  </si>
  <si>
    <t>เงินปันผล</t>
  </si>
  <si>
    <r>
      <t xml:space="preserve">งบแสดงฐานะการเงิน </t>
    </r>
    <r>
      <rPr>
        <sz val="13"/>
        <rFont val="Browallia New"/>
        <family val="2"/>
      </rPr>
      <t>(ต่อ)</t>
    </r>
  </si>
  <si>
    <r>
      <t>หนี้สินและส่วนของเจ้าของ</t>
    </r>
    <r>
      <rPr>
        <sz val="13"/>
        <rFont val="Browallia New"/>
        <family val="2"/>
      </rPr>
      <t xml:space="preserve"> (ต่อ)</t>
    </r>
  </si>
  <si>
    <r>
      <t xml:space="preserve">งบแสดงการเปลี่ยนแปลงส่วนของเจ้าของ </t>
    </r>
    <r>
      <rPr>
        <sz val="13"/>
        <rFont val="Browallia New"/>
        <family val="2"/>
      </rPr>
      <t>(ต่อ)</t>
    </r>
  </si>
  <si>
    <r>
      <t xml:space="preserve">งบกระแสเงินสด </t>
    </r>
    <r>
      <rPr>
        <sz val="13"/>
        <rFont val="Browallia New"/>
        <family val="2"/>
      </rPr>
      <t>(ต่อ)</t>
    </r>
  </si>
  <si>
    <t>ค่าเผื่อหนี้สงสัยจะสูญ</t>
  </si>
  <si>
    <t>เงินสดรับจากการขายเงินลงทุนเผื่อขาย</t>
  </si>
  <si>
    <t>เงินสดจ่ายจากการซื้อเงินลงทุนเผื่อขาย</t>
  </si>
  <si>
    <t>และหุ้นกู้</t>
  </si>
  <si>
    <t>จ่ายเงินปันผล</t>
  </si>
  <si>
    <t>การแบ่งปันกำไร (ขาดทุน)</t>
  </si>
  <si>
    <t>ส่วนที่เป็นของผู้เป็นเจ้าของของบริษัทใหญ่</t>
  </si>
  <si>
    <t>ส่วนที่เป็นของส่วนได้เสียที่ไม่มีอำนาจควบคุม</t>
  </si>
  <si>
    <t>การแบ่งปันกำไร (ขาดทุน) เบ็ดเสร็จรวม</t>
  </si>
  <si>
    <t>รายได้</t>
  </si>
  <si>
    <t>ต้นทุน</t>
  </si>
  <si>
    <t>กำไร (ขาดทุน) ก่อนต้นทุนทางการเงิน</t>
  </si>
  <si>
    <t>กำไร (ขาดทุน) ก่อนค่าใช้จ่ายภาษีเงินได้</t>
  </si>
  <si>
    <t>ส่วนเกิน</t>
  </si>
  <si>
    <t>มูลค่าหุ้น</t>
  </si>
  <si>
    <t>ขาดทุนเบ็ดเสร็จรวมสำหรับงวด</t>
  </si>
  <si>
    <t>ค่าใช้จ่าย (กลับรายการ) ประมาณการหนี้สิน</t>
  </si>
  <si>
    <t>- มูลค่างานที่เสร็จแต่ยังไม่ได้เรียกเก็บ</t>
  </si>
  <si>
    <t>และกิจการอื่นเพิ่มขึ้น (ลดลง) - สุทธิ</t>
  </si>
  <si>
    <t>กลับรายการค่าเผื่อการลดลงของมูลค่าโครงการ</t>
  </si>
  <si>
    <t>เงินสดสุทธิใช้ไปในกิจกรรมจัดหาเงิน</t>
  </si>
  <si>
    <t>เงินสดและรายการเทียบเท่าเงินสดเพิ่มขึ้น (ลดลง) สุทธิ</t>
  </si>
  <si>
    <t>เงินสดสุทธิได้มาจาก (ใช้ไปใน) กิจกรรมดำเนินงาน</t>
  </si>
  <si>
    <t>ต้นทุนทางการเงิน - ดอกเบี้ยจ่าย</t>
  </si>
  <si>
    <r>
      <rPr>
        <sz val="13"/>
        <color theme="0"/>
        <rFont val="Browallia New"/>
        <family val="2"/>
      </rPr>
      <t>ต้นทุนทางการเงิน</t>
    </r>
    <r>
      <rPr>
        <sz val="13"/>
        <rFont val="Browallia New"/>
        <family val="2"/>
      </rPr>
      <t xml:space="preserve"> - ค่าธรรมเนียมการจัดหาเงินกู้ยืม</t>
    </r>
  </si>
  <si>
    <t>ขาดทุนจากการขายเงินลงทุนเผื่อขาย</t>
  </si>
  <si>
    <t>โอนกำไรเบ็ดเสร็จอื่นเข้ากำไรจากการขาย</t>
  </si>
  <si>
    <t>เงินสดรับจากเงินให้กู้ยืมระยะสั้นแก่กิจการอื่น</t>
  </si>
  <si>
    <t>โอนโครงการอสังหาริมทรัพย์ระหว่างพัฒนาเป็น</t>
  </si>
  <si>
    <t>โครงการอสังหาริมทรัพย์รอการพัฒนา</t>
  </si>
  <si>
    <t>เจ้าหนี้เงินปันผล</t>
  </si>
  <si>
    <t>โอนจากที่ดิน อาคารและอุปกรณ์</t>
  </si>
  <si>
    <t>ไปเป็นสินทรัพย์หมุนเวียนอื่น</t>
  </si>
  <si>
    <t>เงินสดได้มาจาก (ใช้ไปใน) กิจกรรมดำเนินงาน</t>
  </si>
  <si>
    <t>- ลูกหนี้เงินประกันงานก่อสร้างจากกิจการที่เกี่ยวข้องกัน</t>
  </si>
  <si>
    <t>เงินฝากสถาบันการเงินที่มีภาระค้ำประกันเพิ่มขึ้น</t>
  </si>
  <si>
    <t>กำไรจากอัตราแลกเปลี่ยน</t>
  </si>
  <si>
    <r>
      <t>งบกำไรขาดทุนเบ็ดเสร็จ</t>
    </r>
    <r>
      <rPr>
        <sz val="13"/>
        <rFont val="Browallia New"/>
        <family val="2"/>
      </rPr>
      <t xml:space="preserve"> (ต่อ)</t>
    </r>
  </si>
  <si>
    <t xml:space="preserve">ตัดจำหน่ายภาษีเงินได้ หัก ณ ที่จ่าย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</si>
</sst>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_(* #,##0.00_);_(* \(#,##0.00\);_(* &quot;-&quot;??_);_(@_)"/>
    <numFmt numFmtId="165" formatCode="_(* #,##0_);_(* \(#,##0\);_(* &quot;-&quot;_)\ \ \ \ \ ;_(@_)"/>
    <numFmt numFmtId="166" formatCode="#,##0;\(#,##0\)"/>
    <numFmt numFmtId="167" formatCode="#,##0;\(#,##0\);\-"/>
    <numFmt numFmtId="168" formatCode="_(* #,##0_);_(* \(#,##0\);_(* &quot;-&quot;??_);_(@_)"/>
    <numFmt numFmtId="169" formatCode="#,##0.000;\(#,##0.000\);\-"/>
    <numFmt numFmtId="170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sz val="10"/>
      <name val="Microsoft Sans Serif"/>
      <family val="2"/>
    </font>
    <font>
      <sz val="14"/>
      <name val="Cordia New"/>
      <family val="2"/>
    </font>
    <font>
      <sz val="14"/>
      <name val="AngsanaUPC"/>
      <family val="1"/>
    </font>
    <font>
      <sz val="11"/>
      <color theme="1"/>
      <name val="Calibri"/>
      <family val="2"/>
      <scheme val="minor"/>
    </font>
    <font>
      <b/>
      <sz val="13"/>
      <name val="Browallia New"/>
      <family val="2"/>
    </font>
    <font>
      <sz val="13"/>
      <name val="Browallia New"/>
      <family val="2"/>
    </font>
    <font>
      <sz val="13"/>
      <color theme="1"/>
      <name val="Browallia New"/>
      <family val="2"/>
    </font>
    <font>
      <sz val="13"/>
      <color theme="0"/>
      <name val="Browallia New"/>
      <family val="2"/>
    </font>
  </fonts>
  <fills count="3">
    <fill>
      <patternFill patternType="none"/>
    </fill>
    <fill>
      <patternFill patternType="gray125"/>
    </fill>
    <fill>
      <patternFill patternType="solid">
        <fgColor rgb="FFFAFAF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</borders>
  <cellStyleXfs count="51">
    <xf numFmtId="0" fontId="0" fillId="0" borderId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4" fillId="0" borderId="0"/>
    <xf numFmtId="0" fontId="3" fillId="0" borderId="0"/>
    <xf numFmtId="0" fontId="2" fillId="0" borderId="0"/>
    <xf numFmtId="0" fontId="2" fillId="0" borderId="0"/>
    <xf numFmtId="0" fontId="1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257">
    <xf numFmtId="0" fontId="0" fillId="0" borderId="0" xfId="0"/>
    <xf numFmtId="37" fontId="5" fillId="0" borderId="0" xfId="30" applyNumberFormat="1" applyFont="1" applyFill="1" applyAlignment="1">
      <alignment vertical="center"/>
    </xf>
    <xf numFmtId="37" fontId="5" fillId="0" borderId="0" xfId="30" quotePrefix="1" applyNumberFormat="1" applyFont="1" applyFill="1" applyAlignment="1">
      <alignment vertical="center"/>
    </xf>
    <xf numFmtId="0" fontId="5" fillId="0" borderId="0" xfId="30" applyFont="1" applyFill="1" applyAlignment="1">
      <alignment horizontal="center" vertical="center"/>
    </xf>
    <xf numFmtId="0" fontId="5" fillId="0" borderId="0" xfId="30" applyFont="1" applyFill="1" applyAlignment="1">
      <alignment horizontal="right" vertical="center"/>
    </xf>
    <xf numFmtId="165" fontId="5" fillId="0" borderId="0" xfId="30" applyNumberFormat="1" applyFont="1" applyFill="1" applyAlignment="1">
      <alignment horizontal="right" vertical="center"/>
    </xf>
    <xf numFmtId="0" fontId="5" fillId="0" borderId="0" xfId="0" applyFont="1" applyFill="1" applyAlignment="1">
      <alignment vertical="center"/>
    </xf>
    <xf numFmtId="37" fontId="5" fillId="0" borderId="1" xfId="30" applyNumberFormat="1" applyFont="1" applyFill="1" applyBorder="1" applyAlignment="1">
      <alignment vertical="center"/>
    </xf>
    <xf numFmtId="37" fontId="5" fillId="0" borderId="1" xfId="30" quotePrefix="1" applyNumberFormat="1" applyFont="1" applyFill="1" applyBorder="1" applyAlignment="1">
      <alignment vertical="center"/>
    </xf>
    <xf numFmtId="0" fontId="5" fillId="0" borderId="1" xfId="30" applyFont="1" applyFill="1" applyBorder="1" applyAlignment="1">
      <alignment horizontal="center" vertical="center"/>
    </xf>
    <xf numFmtId="0" fontId="5" fillId="0" borderId="1" xfId="30" applyFont="1" applyFill="1" applyBorder="1" applyAlignment="1">
      <alignment horizontal="right" vertical="center"/>
    </xf>
    <xf numFmtId="165" fontId="5" fillId="0" borderId="1" xfId="30" applyNumberFormat="1" applyFont="1" applyFill="1" applyBorder="1" applyAlignment="1">
      <alignment horizontal="right" vertical="center"/>
    </xf>
    <xf numFmtId="0" fontId="5" fillId="0" borderId="0" xfId="30" applyFont="1" applyFill="1" applyAlignment="1">
      <alignment vertical="center"/>
    </xf>
    <xf numFmtId="166" fontId="5" fillId="0" borderId="0" xfId="2" applyNumberFormat="1" applyFont="1" applyFill="1" applyBorder="1" applyAlignment="1">
      <alignment horizontal="right" vertical="center"/>
    </xf>
    <xf numFmtId="166" fontId="5" fillId="0" borderId="0" xfId="2" applyNumberFormat="1" applyFont="1" applyFill="1" applyBorder="1" applyAlignment="1">
      <alignment horizontal="right" vertical="center" wrapText="1"/>
    </xf>
    <xf numFmtId="166" fontId="5" fillId="0" borderId="0" xfId="0" applyNumberFormat="1" applyFont="1" applyFill="1" applyBorder="1" applyAlignment="1">
      <alignment horizontal="right" vertical="center"/>
    </xf>
    <xf numFmtId="166" fontId="5" fillId="0" borderId="0" xfId="0" applyNumberFormat="1" applyFont="1" applyFill="1" applyBorder="1" applyAlignment="1">
      <alignment horizontal="right" vertical="center" wrapText="1"/>
    </xf>
    <xf numFmtId="166" fontId="5" fillId="0" borderId="0" xfId="2" applyNumberFormat="1" applyFont="1" applyFill="1" applyAlignment="1">
      <alignment horizontal="right" vertical="center" wrapText="1"/>
    </xf>
    <xf numFmtId="166" fontId="5" fillId="0" borderId="0" xfId="0" applyNumberFormat="1" applyFont="1" applyFill="1" applyAlignment="1">
      <alignment horizontal="right" vertical="center"/>
    </xf>
    <xf numFmtId="166" fontId="5" fillId="0" borderId="1" xfId="2" applyNumberFormat="1" applyFont="1" applyFill="1" applyBorder="1" applyAlignment="1">
      <alignment horizontal="right" vertical="center" wrapText="1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right" vertical="center"/>
    </xf>
    <xf numFmtId="165" fontId="6" fillId="2" borderId="0" xfId="0" applyNumberFormat="1" applyFont="1" applyFill="1" applyAlignment="1">
      <alignment horizontal="right" vertical="center"/>
    </xf>
    <xf numFmtId="165" fontId="6" fillId="0" borderId="0" xfId="0" applyNumberFormat="1" applyFont="1" applyFill="1" applyAlignment="1">
      <alignment horizontal="right" vertical="center"/>
    </xf>
    <xf numFmtId="37" fontId="5" fillId="0" borderId="0" xfId="0" applyNumberFormat="1" applyFont="1" applyFill="1" applyAlignment="1">
      <alignment vertical="center"/>
    </xf>
    <xf numFmtId="37" fontId="6" fillId="0" borderId="0" xfId="0" applyNumberFormat="1" applyFont="1" applyFill="1" applyAlignment="1">
      <alignment vertical="center"/>
    </xf>
    <xf numFmtId="167" fontId="6" fillId="2" borderId="0" xfId="5" quotePrefix="1" applyNumberFormat="1" applyFont="1" applyFill="1" applyAlignment="1">
      <alignment horizontal="right" vertical="center"/>
    </xf>
    <xf numFmtId="167" fontId="6" fillId="0" borderId="0" xfId="2" applyNumberFormat="1" applyFont="1" applyFill="1" applyAlignment="1">
      <alignment horizontal="right" vertical="center"/>
    </xf>
    <xf numFmtId="167" fontId="6" fillId="0" borderId="0" xfId="5" quotePrefix="1" applyNumberFormat="1" applyFont="1" applyFill="1" applyAlignment="1">
      <alignment horizontal="right" vertical="center"/>
    </xf>
    <xf numFmtId="167" fontId="6" fillId="2" borderId="0" xfId="24" applyNumberFormat="1" applyFont="1" applyFill="1" applyAlignment="1">
      <alignment horizontal="right" vertical="center"/>
    </xf>
    <xf numFmtId="167" fontId="6" fillId="0" borderId="0" xfId="24" applyNumberFormat="1" applyFont="1" applyFill="1" applyAlignment="1">
      <alignment horizontal="right" vertical="center"/>
    </xf>
    <xf numFmtId="167" fontId="6" fillId="0" borderId="0" xfId="0" applyNumberFormat="1" applyFont="1" applyFill="1" applyAlignment="1">
      <alignment horizontal="right" vertical="center"/>
    </xf>
    <xf numFmtId="0" fontId="6" fillId="2" borderId="0" xfId="0" applyFont="1" applyFill="1" applyAlignment="1">
      <alignment vertical="center"/>
    </xf>
    <xf numFmtId="167" fontId="6" fillId="2" borderId="1" xfId="24" applyNumberFormat="1" applyFont="1" applyFill="1" applyBorder="1" applyAlignment="1">
      <alignment horizontal="right" vertical="center"/>
    </xf>
    <xf numFmtId="167" fontId="6" fillId="0" borderId="1" xfId="24" applyNumberFormat="1" applyFont="1" applyFill="1" applyBorder="1" applyAlignment="1">
      <alignment horizontal="right" vertical="center"/>
    </xf>
    <xf numFmtId="167" fontId="6" fillId="0" borderId="0" xfId="0" applyNumberFormat="1" applyFont="1" applyFill="1" applyBorder="1" applyAlignment="1">
      <alignment horizontal="right" vertical="center"/>
    </xf>
    <xf numFmtId="167" fontId="6" fillId="2" borderId="1" xfId="5" quotePrefix="1" applyNumberFormat="1" applyFont="1" applyFill="1" applyBorder="1" applyAlignment="1">
      <alignment horizontal="right" vertical="center"/>
    </xf>
    <xf numFmtId="167" fontId="6" fillId="0" borderId="1" xfId="5" quotePrefix="1" applyNumberFormat="1" applyFont="1" applyFill="1" applyBorder="1" applyAlignment="1">
      <alignment horizontal="right" vertical="center"/>
    </xf>
    <xf numFmtId="167" fontId="6" fillId="0" borderId="0" xfId="5" quotePrefix="1" applyNumberFormat="1" applyFont="1" applyFill="1" applyBorder="1" applyAlignment="1">
      <alignment horizontal="right" vertical="center"/>
    </xf>
    <xf numFmtId="167" fontId="6" fillId="2" borderId="0" xfId="0" applyNumberFormat="1" applyFont="1" applyFill="1" applyAlignment="1">
      <alignment horizontal="right" vertical="center"/>
    </xf>
    <xf numFmtId="167" fontId="6" fillId="0" borderId="0" xfId="1" applyNumberFormat="1" applyFont="1" applyFill="1" applyAlignment="1">
      <alignment horizontal="right" vertical="center"/>
    </xf>
    <xf numFmtId="167" fontId="6" fillId="2" borderId="2" xfId="5" quotePrefix="1" applyNumberFormat="1" applyFont="1" applyFill="1" applyBorder="1" applyAlignment="1">
      <alignment horizontal="right" vertical="center"/>
    </xf>
    <xf numFmtId="167" fontId="6" fillId="0" borderId="2" xfId="5" quotePrefix="1" applyNumberFormat="1" applyFont="1" applyFill="1" applyBorder="1" applyAlignment="1">
      <alignment horizontal="right" vertical="center"/>
    </xf>
    <xf numFmtId="0" fontId="6" fillId="0" borderId="0" xfId="0" applyFont="1"/>
    <xf numFmtId="0" fontId="6" fillId="0" borderId="0" xfId="30" applyFont="1" applyFill="1" applyAlignment="1">
      <alignment vertical="center"/>
    </xf>
    <xf numFmtId="0" fontId="6" fillId="0" borderId="0" xfId="30" applyFont="1" applyFill="1" applyAlignment="1">
      <alignment horizontal="center" vertical="center"/>
    </xf>
    <xf numFmtId="0" fontId="6" fillId="0" borderId="0" xfId="30" applyFont="1" applyFill="1" applyAlignment="1">
      <alignment horizontal="right" vertical="center"/>
    </xf>
    <xf numFmtId="165" fontId="6" fillId="0" borderId="0" xfId="30" applyNumberFormat="1" applyFont="1" applyFill="1" applyAlignment="1">
      <alignment horizontal="right" vertical="center"/>
    </xf>
    <xf numFmtId="0" fontId="6" fillId="0" borderId="1" xfId="30" applyFont="1" applyFill="1" applyBorder="1" applyAlignment="1">
      <alignment horizontal="left" vertical="center"/>
    </xf>
    <xf numFmtId="0" fontId="6" fillId="0" borderId="1" xfId="30" applyFont="1" applyFill="1" applyBorder="1" applyAlignment="1">
      <alignment horizontal="center" vertical="center"/>
    </xf>
    <xf numFmtId="165" fontId="6" fillId="0" borderId="1" xfId="30" applyNumberFormat="1" applyFont="1" applyFill="1" applyBorder="1" applyAlignment="1">
      <alignment horizontal="center" vertical="center"/>
    </xf>
    <xf numFmtId="165" fontId="5" fillId="0" borderId="0" xfId="30" applyNumberFormat="1" applyFont="1" applyFill="1" applyAlignment="1">
      <alignment horizontal="center" vertical="center"/>
    </xf>
    <xf numFmtId="0" fontId="6" fillId="0" borderId="0" xfId="0" applyFont="1" applyAlignment="1">
      <alignment horizontal="center"/>
    </xf>
    <xf numFmtId="167" fontId="6" fillId="2" borderId="0" xfId="0" applyNumberFormat="1" applyFont="1" applyFill="1" applyBorder="1" applyAlignment="1">
      <alignment horizontal="right" vertical="center"/>
    </xf>
    <xf numFmtId="167" fontId="6" fillId="0" borderId="0" xfId="30" applyNumberFormat="1" applyFont="1" applyFill="1" applyAlignment="1">
      <alignment horizontal="right" vertical="center"/>
    </xf>
    <xf numFmtId="167" fontId="6" fillId="2" borderId="0" xfId="30" applyNumberFormat="1" applyFont="1" applyFill="1" applyAlignment="1">
      <alignment horizontal="right" vertical="center"/>
    </xf>
    <xf numFmtId="165" fontId="6" fillId="0" borderId="0" xfId="0" applyNumberFormat="1" applyFont="1" applyFill="1" applyBorder="1" applyAlignment="1">
      <alignment horizontal="right" vertical="center"/>
    </xf>
    <xf numFmtId="165" fontId="6" fillId="0" borderId="0" xfId="1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165" fontId="6" fillId="0" borderId="1" xfId="0" applyNumberFormat="1" applyFont="1" applyFill="1" applyBorder="1" applyAlignment="1">
      <alignment horizontal="right" vertical="center"/>
    </xf>
    <xf numFmtId="0" fontId="5" fillId="0" borderId="0" xfId="0" applyFont="1"/>
    <xf numFmtId="165" fontId="6" fillId="2" borderId="0" xfId="0" applyNumberFormat="1" applyFont="1" applyFill="1" applyBorder="1" applyAlignment="1">
      <alignment horizontal="right" vertical="center"/>
    </xf>
    <xf numFmtId="0" fontId="6" fillId="0" borderId="0" xfId="24" applyFont="1" applyFill="1" applyAlignment="1">
      <alignment horizontal="center" vertical="center"/>
    </xf>
    <xf numFmtId="0" fontId="6" fillId="2" borderId="0" xfId="30" applyFont="1" applyFill="1" applyAlignment="1">
      <alignment vertical="center"/>
    </xf>
    <xf numFmtId="37" fontId="6" fillId="0" borderId="0" xfId="24" applyNumberFormat="1" applyFont="1" applyFill="1" applyAlignment="1">
      <alignment vertical="center"/>
    </xf>
    <xf numFmtId="0" fontId="6" fillId="0" borderId="0" xfId="24" applyFont="1" applyFill="1" applyAlignment="1">
      <alignment horizontal="right" vertical="center"/>
    </xf>
    <xf numFmtId="37" fontId="6" fillId="0" borderId="0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43" fontId="6" fillId="0" borderId="0" xfId="1" applyNumberFormat="1" applyFont="1" applyFill="1" applyBorder="1" applyAlignment="1">
      <alignment horizontal="right" vertical="center"/>
    </xf>
    <xf numFmtId="165" fontId="6" fillId="0" borderId="0" xfId="0" applyNumberFormat="1" applyFont="1" applyFill="1" applyBorder="1" applyAlignment="1">
      <alignment horizontal="center" vertical="center"/>
    </xf>
    <xf numFmtId="37" fontId="6" fillId="0" borderId="1" xfId="30" applyNumberFormat="1" applyFont="1" applyFill="1" applyBorder="1" applyAlignment="1">
      <alignment vertical="center"/>
    </xf>
    <xf numFmtId="0" fontId="6" fillId="0" borderId="1" xfId="30" applyFont="1" applyFill="1" applyBorder="1" applyAlignment="1">
      <alignment horizontal="right" vertical="center"/>
    </xf>
    <xf numFmtId="165" fontId="6" fillId="0" borderId="1" xfId="30" applyNumberFormat="1" applyFont="1" applyFill="1" applyBorder="1" applyAlignment="1">
      <alignment horizontal="right" vertical="center"/>
    </xf>
    <xf numFmtId="165" fontId="6" fillId="0" borderId="1" xfId="22" applyNumberFormat="1" applyFont="1" applyFill="1" applyBorder="1" applyAlignment="1">
      <alignment horizontal="right" vertical="center"/>
    </xf>
    <xf numFmtId="0" fontId="5" fillId="0" borderId="0" xfId="0" applyFont="1" applyFill="1" applyAlignment="1">
      <alignment horizontal="center" vertical="center"/>
    </xf>
    <xf numFmtId="167" fontId="5" fillId="0" borderId="0" xfId="1" applyNumberFormat="1" applyFont="1" applyFill="1" applyAlignment="1">
      <alignment horizontal="right" vertical="center"/>
    </xf>
    <xf numFmtId="167" fontId="5" fillId="0" borderId="0" xfId="0" applyNumberFormat="1" applyFont="1" applyFill="1" applyAlignment="1">
      <alignment vertical="center"/>
    </xf>
    <xf numFmtId="167" fontId="5" fillId="0" borderId="0" xfId="0" applyNumberFormat="1" applyFont="1" applyFill="1" applyAlignment="1">
      <alignment horizontal="right" vertical="center"/>
    </xf>
    <xf numFmtId="170" fontId="5" fillId="0" borderId="0" xfId="1" applyNumberFormat="1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167" fontId="5" fillId="0" borderId="0" xfId="1" applyNumberFormat="1" applyFont="1" applyFill="1" applyBorder="1" applyAlignment="1">
      <alignment horizontal="right" vertical="center"/>
    </xf>
    <xf numFmtId="167" fontId="5" fillId="0" borderId="0" xfId="0" applyNumberFormat="1" applyFont="1" applyFill="1" applyBorder="1" applyAlignment="1">
      <alignment vertical="center"/>
    </xf>
    <xf numFmtId="167" fontId="5" fillId="0" borderId="0" xfId="0" applyNumberFormat="1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167" fontId="5" fillId="0" borderId="1" xfId="1" applyNumberFormat="1" applyFont="1" applyFill="1" applyBorder="1" applyAlignment="1">
      <alignment horizontal="right" vertical="center"/>
    </xf>
    <xf numFmtId="167" fontId="5" fillId="0" borderId="1" xfId="0" applyNumberFormat="1" applyFont="1" applyFill="1" applyBorder="1" applyAlignment="1">
      <alignment vertical="center"/>
    </xf>
    <xf numFmtId="167" fontId="5" fillId="0" borderId="1" xfId="0" applyNumberFormat="1" applyFont="1" applyFill="1" applyBorder="1" applyAlignment="1">
      <alignment horizontal="right" vertical="center"/>
    </xf>
    <xf numFmtId="167" fontId="5" fillId="0" borderId="3" xfId="1" applyNumberFormat="1" applyFont="1" applyFill="1" applyBorder="1" applyAlignment="1">
      <alignment horizontal="right" vertical="center"/>
    </xf>
    <xf numFmtId="167" fontId="5" fillId="0" borderId="3" xfId="0" applyNumberFormat="1" applyFont="1" applyFill="1" applyBorder="1" applyAlignment="1">
      <alignment vertical="center"/>
    </xf>
    <xf numFmtId="167" fontId="5" fillId="0" borderId="3" xfId="0" applyNumberFormat="1" applyFont="1" applyFill="1" applyBorder="1" applyAlignment="1">
      <alignment horizontal="right" vertical="center"/>
    </xf>
    <xf numFmtId="167" fontId="5" fillId="0" borderId="0" xfId="2" applyNumberFormat="1" applyFont="1" applyFill="1" applyAlignment="1">
      <alignment horizontal="right" vertical="center"/>
    </xf>
    <xf numFmtId="166" fontId="5" fillId="0" borderId="1" xfId="2" applyNumberFormat="1" applyFont="1" applyFill="1" applyBorder="1" applyAlignment="1">
      <alignment horizontal="right" vertical="center"/>
    </xf>
    <xf numFmtId="167" fontId="6" fillId="2" borderId="0" xfId="24" applyNumberFormat="1" applyFont="1" applyFill="1" applyBorder="1" applyAlignment="1">
      <alignment horizontal="right" vertical="center"/>
    </xf>
    <xf numFmtId="167" fontId="6" fillId="0" borderId="0" xfId="2" applyNumberFormat="1" applyFont="1" applyFill="1" applyBorder="1" applyAlignment="1">
      <alignment horizontal="right" vertical="center"/>
    </xf>
    <xf numFmtId="167" fontId="6" fillId="0" borderId="0" xfId="24" applyNumberFormat="1" applyFont="1" applyFill="1" applyBorder="1" applyAlignment="1">
      <alignment horizontal="right" vertical="center"/>
    </xf>
    <xf numFmtId="167" fontId="6" fillId="2" borderId="0" xfId="5" quotePrefix="1" applyNumberFormat="1" applyFont="1" applyFill="1" applyBorder="1" applyAlignment="1">
      <alignment horizontal="right" vertical="center"/>
    </xf>
    <xf numFmtId="170" fontId="6" fillId="0" borderId="0" xfId="1" applyNumberFormat="1" applyFont="1" applyFill="1" applyAlignment="1">
      <alignment vertical="center"/>
    </xf>
    <xf numFmtId="167" fontId="6" fillId="2" borderId="4" xfId="24" applyNumberFormat="1" applyFont="1" applyFill="1" applyBorder="1" applyAlignment="1">
      <alignment horizontal="right" vertical="center"/>
    </xf>
    <xf numFmtId="167" fontId="6" fillId="0" borderId="4" xfId="24" applyNumberFormat="1" applyFont="1" applyFill="1" applyBorder="1" applyAlignment="1">
      <alignment horizontal="right" vertical="center"/>
    </xf>
    <xf numFmtId="167" fontId="6" fillId="0" borderId="0" xfId="1" applyNumberFormat="1" applyFont="1" applyFill="1" applyBorder="1" applyAlignment="1">
      <alignment horizontal="right" vertical="center"/>
    </xf>
    <xf numFmtId="167" fontId="6" fillId="2" borderId="1" xfId="0" applyNumberFormat="1" applyFont="1" applyFill="1" applyBorder="1" applyAlignment="1">
      <alignment horizontal="right" vertical="center"/>
    </xf>
    <xf numFmtId="167" fontId="6" fillId="0" borderId="1" xfId="0" applyNumberFormat="1" applyFont="1" applyFill="1" applyBorder="1" applyAlignment="1">
      <alignment horizontal="right" vertical="center"/>
    </xf>
    <xf numFmtId="167" fontId="6" fillId="2" borderId="1" xfId="1" applyNumberFormat="1" applyFont="1" applyFill="1" applyBorder="1" applyAlignment="1">
      <alignment horizontal="right" vertical="center"/>
    </xf>
    <xf numFmtId="167" fontId="6" fillId="0" borderId="1" xfId="1" applyNumberFormat="1" applyFont="1" applyFill="1" applyBorder="1" applyAlignment="1">
      <alignment horizontal="right" vertical="center"/>
    </xf>
    <xf numFmtId="37" fontId="5" fillId="0" borderId="0" xfId="0" applyNumberFormat="1" applyFont="1" applyFill="1" applyBorder="1" applyAlignment="1">
      <alignment vertical="center"/>
    </xf>
    <xf numFmtId="167" fontId="6" fillId="2" borderId="0" xfId="1" applyNumberFormat="1" applyFont="1" applyFill="1" applyBorder="1" applyAlignment="1">
      <alignment horizontal="right" vertical="center"/>
    </xf>
    <xf numFmtId="167" fontId="6" fillId="2" borderId="0" xfId="0" applyNumberFormat="1" applyFont="1" applyFill="1" applyBorder="1" applyAlignment="1">
      <alignment vertical="center"/>
    </xf>
    <xf numFmtId="167" fontId="6" fillId="0" borderId="0" xfId="1" applyNumberFormat="1" applyFont="1" applyFill="1" applyBorder="1" applyAlignment="1">
      <alignment vertical="center"/>
    </xf>
    <xf numFmtId="167" fontId="6" fillId="0" borderId="0" xfId="0" applyNumberFormat="1" applyFont="1" applyFill="1" applyBorder="1" applyAlignment="1">
      <alignment vertical="center"/>
    </xf>
    <xf numFmtId="167" fontId="6" fillId="2" borderId="0" xfId="1" applyNumberFormat="1" applyFont="1" applyFill="1" applyBorder="1" applyAlignment="1">
      <alignment vertical="center"/>
    </xf>
    <xf numFmtId="167" fontId="6" fillId="2" borderId="2" xfId="0" applyNumberFormat="1" applyFont="1" applyFill="1" applyBorder="1" applyAlignment="1">
      <alignment vertical="center"/>
    </xf>
    <xf numFmtId="167" fontId="5" fillId="0" borderId="0" xfId="1" applyNumberFormat="1" applyFont="1" applyFill="1" applyBorder="1" applyAlignment="1">
      <alignment vertical="center"/>
    </xf>
    <xf numFmtId="167" fontId="6" fillId="0" borderId="2" xfId="0" applyNumberFormat="1" applyFont="1" applyFill="1" applyBorder="1" applyAlignment="1">
      <alignment vertical="center"/>
    </xf>
    <xf numFmtId="37" fontId="6" fillId="0" borderId="0" xfId="0" quotePrefix="1" applyNumberFormat="1" applyFont="1" applyFill="1" applyBorder="1" applyAlignment="1">
      <alignment vertical="center"/>
    </xf>
    <xf numFmtId="167" fontId="6" fillId="2" borderId="1" xfId="0" applyNumberFormat="1" applyFont="1" applyFill="1" applyBorder="1" applyAlignment="1">
      <alignment vertical="center"/>
    </xf>
    <xf numFmtId="167" fontId="6" fillId="0" borderId="1" xfId="0" applyNumberFormat="1" applyFont="1" applyFill="1" applyBorder="1" applyAlignment="1">
      <alignment vertical="center"/>
    </xf>
    <xf numFmtId="167" fontId="6" fillId="2" borderId="0" xfId="24" applyNumberFormat="1" applyFont="1" applyFill="1" applyBorder="1" applyAlignment="1">
      <alignment vertical="center"/>
    </xf>
    <xf numFmtId="167" fontId="6" fillId="0" borderId="0" xfId="24" applyNumberFormat="1" applyFont="1" applyFill="1" applyBorder="1" applyAlignment="1">
      <alignment vertical="center"/>
    </xf>
    <xf numFmtId="167" fontId="6" fillId="2" borderId="1" xfId="24" applyNumberFormat="1" applyFont="1" applyFill="1" applyBorder="1" applyAlignment="1">
      <alignment vertical="center"/>
    </xf>
    <xf numFmtId="167" fontId="6" fillId="0" borderId="1" xfId="24" applyNumberFormat="1" applyFont="1" applyFill="1" applyBorder="1" applyAlignment="1">
      <alignment vertical="center"/>
    </xf>
    <xf numFmtId="169" fontId="6" fillId="2" borderId="2" xfId="0" applyNumberFormat="1" applyFont="1" applyFill="1" applyBorder="1" applyAlignment="1">
      <alignment vertical="center"/>
    </xf>
    <xf numFmtId="169" fontId="6" fillId="0" borderId="0" xfId="0" applyNumberFormat="1" applyFont="1" applyFill="1" applyAlignment="1">
      <alignment vertical="center"/>
    </xf>
    <xf numFmtId="169" fontId="6" fillId="0" borderId="2" xfId="0" applyNumberFormat="1" applyFont="1" applyFill="1" applyBorder="1" applyAlignment="1">
      <alignment vertical="center"/>
    </xf>
    <xf numFmtId="169" fontId="6" fillId="0" borderId="0" xfId="0" applyNumberFormat="1" applyFont="1" applyFill="1" applyBorder="1" applyAlignment="1">
      <alignment vertical="center"/>
    </xf>
    <xf numFmtId="37" fontId="6" fillId="0" borderId="1" xfId="0" applyNumberFormat="1" applyFont="1" applyFill="1" applyBorder="1" applyAlignment="1">
      <alignment vertical="center"/>
    </xf>
    <xf numFmtId="0" fontId="6" fillId="0" borderId="1" xfId="0" applyFont="1" applyBorder="1" applyAlignment="1">
      <alignment vertical="center"/>
    </xf>
    <xf numFmtId="167" fontId="6" fillId="0" borderId="1" xfId="1" applyNumberFormat="1" applyFont="1" applyFill="1" applyBorder="1" applyAlignment="1">
      <alignment vertical="center"/>
    </xf>
    <xf numFmtId="0" fontId="6" fillId="2" borderId="0" xfId="0" applyFont="1" applyFill="1"/>
    <xf numFmtId="0" fontId="6" fillId="0" borderId="0" xfId="0" applyFont="1" applyFill="1"/>
    <xf numFmtId="0" fontId="6" fillId="0" borderId="0" xfId="0" applyFont="1" applyAlignment="1">
      <alignment vertical="center"/>
    </xf>
    <xf numFmtId="0" fontId="6" fillId="0" borderId="0" xfId="0" applyFont="1" applyFill="1" applyBorder="1" applyAlignment="1">
      <alignment vertical="center"/>
    </xf>
    <xf numFmtId="167" fontId="6" fillId="0" borderId="0" xfId="0" applyNumberFormat="1" applyFont="1" applyFill="1" applyBorder="1" applyAlignment="1">
      <alignment horizontal="center" vertical="center"/>
    </xf>
    <xf numFmtId="167" fontId="6" fillId="0" borderId="0" xfId="0" applyNumberFormat="1" applyFont="1" applyFill="1" applyAlignment="1">
      <alignment vertical="center"/>
    </xf>
    <xf numFmtId="168" fontId="6" fillId="0" borderId="0" xfId="0" applyNumberFormat="1" applyFont="1" applyFill="1" applyAlignment="1">
      <alignment horizontal="right" vertical="center"/>
    </xf>
    <xf numFmtId="168" fontId="6" fillId="0" borderId="0" xfId="0" applyNumberFormat="1" applyFont="1" applyFill="1" applyAlignment="1">
      <alignment vertical="center"/>
    </xf>
    <xf numFmtId="0" fontId="5" fillId="0" borderId="1" xfId="0" applyFont="1" applyFill="1" applyBorder="1" applyAlignment="1">
      <alignment horizontal="left" vertical="center"/>
    </xf>
    <xf numFmtId="168" fontId="6" fillId="0" borderId="1" xfId="0" applyNumberFormat="1" applyFont="1" applyFill="1" applyBorder="1" applyAlignment="1">
      <alignment horizontal="right" vertical="center"/>
    </xf>
    <xf numFmtId="168" fontId="6" fillId="0" borderId="1" xfId="0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168" fontId="6" fillId="0" borderId="0" xfId="0" applyNumberFormat="1" applyFont="1" applyFill="1" applyBorder="1" applyAlignment="1">
      <alignment horizontal="right" vertical="center"/>
    </xf>
    <xf numFmtId="168" fontId="6" fillId="0" borderId="0" xfId="0" applyNumberFormat="1" applyFont="1" applyFill="1" applyBorder="1" applyAlignment="1">
      <alignment vertical="center"/>
    </xf>
    <xf numFmtId="168" fontId="5" fillId="0" borderId="0" xfId="0" applyNumberFormat="1" applyFont="1" applyFill="1" applyBorder="1" applyAlignment="1">
      <alignment horizontal="center" vertical="center"/>
    </xf>
    <xf numFmtId="167" fontId="5" fillId="0" borderId="0" xfId="2" applyNumberFormat="1" applyFont="1" applyFill="1" applyBorder="1" applyAlignment="1">
      <alignment horizontal="right" vertical="center" wrapText="1"/>
    </xf>
    <xf numFmtId="167" fontId="5" fillId="0" borderId="1" xfId="2" applyNumberFormat="1" applyFont="1" applyFill="1" applyBorder="1" applyAlignment="1">
      <alignment horizontal="right" vertical="center"/>
    </xf>
    <xf numFmtId="0" fontId="5" fillId="0" borderId="0" xfId="0" applyNumberFormat="1" applyFont="1" applyFill="1" applyBorder="1" applyAlignment="1">
      <alignment horizontal="right" vertical="center"/>
    </xf>
    <xf numFmtId="0" fontId="5" fillId="0" borderId="0" xfId="2" applyNumberFormat="1" applyFont="1" applyFill="1" applyBorder="1" applyAlignment="1">
      <alignment horizontal="right" vertical="center" wrapText="1"/>
    </xf>
    <xf numFmtId="0" fontId="5" fillId="0" borderId="0" xfId="0" applyNumberFormat="1" applyFont="1" applyFill="1" applyAlignment="1">
      <alignment horizontal="right" vertical="center"/>
    </xf>
    <xf numFmtId="0" fontId="5" fillId="0" borderId="0" xfId="2" applyNumberFormat="1" applyFont="1" applyFill="1" applyBorder="1" applyAlignment="1">
      <alignment horizontal="right" vertical="center"/>
    </xf>
    <xf numFmtId="0" fontId="5" fillId="0" borderId="1" xfId="2" applyNumberFormat="1" applyFont="1" applyFill="1" applyBorder="1" applyAlignment="1">
      <alignment horizontal="right" vertical="center" wrapText="1"/>
    </xf>
    <xf numFmtId="0" fontId="5" fillId="0" borderId="1" xfId="2" applyNumberFormat="1" applyFont="1" applyFill="1" applyBorder="1" applyAlignment="1">
      <alignment horizontal="right" vertical="center"/>
    </xf>
    <xf numFmtId="168" fontId="6" fillId="2" borderId="0" xfId="0" applyNumberFormat="1" applyFont="1" applyFill="1" applyAlignment="1">
      <alignment horizontal="right" vertical="center"/>
    </xf>
    <xf numFmtId="168" fontId="6" fillId="2" borderId="0" xfId="0" applyNumberFormat="1" applyFont="1" applyFill="1" applyAlignment="1">
      <alignment vertical="center"/>
    </xf>
    <xf numFmtId="167" fontId="6" fillId="2" borderId="2" xfId="1" applyNumberFormat="1" applyFont="1" applyFill="1" applyBorder="1" applyAlignment="1">
      <alignment horizontal="right" vertical="center"/>
    </xf>
    <xf numFmtId="167" fontId="6" fillId="0" borderId="0" xfId="1" quotePrefix="1" applyNumberFormat="1" applyFont="1" applyFill="1" applyBorder="1" applyAlignment="1">
      <alignment horizontal="right" vertical="center"/>
    </xf>
    <xf numFmtId="167" fontId="6" fillId="0" borderId="0" xfId="29" applyNumberFormat="1" applyFont="1" applyFill="1" applyBorder="1" applyAlignment="1">
      <alignment horizontal="right" vertical="top"/>
    </xf>
    <xf numFmtId="167" fontId="6" fillId="0" borderId="2" xfId="1" applyNumberFormat="1" applyFont="1" applyFill="1" applyBorder="1" applyAlignment="1">
      <alignment horizontal="right" vertical="center"/>
    </xf>
    <xf numFmtId="168" fontId="5" fillId="0" borderId="0" xfId="0" applyNumberFormat="1" applyFont="1" applyFill="1" applyAlignment="1">
      <alignment horizontal="center" vertical="center"/>
    </xf>
    <xf numFmtId="167" fontId="5" fillId="0" borderId="0" xfId="2" applyNumberFormat="1" applyFont="1" applyFill="1" applyBorder="1" applyAlignment="1">
      <alignment horizontal="right" vertical="center"/>
    </xf>
    <xf numFmtId="168" fontId="5" fillId="0" borderId="0" xfId="0" applyNumberFormat="1" applyFont="1" applyFill="1" applyBorder="1" applyAlignment="1">
      <alignment horizontal="right" vertical="center"/>
    </xf>
    <xf numFmtId="0" fontId="5" fillId="0" borderId="0" xfId="0" applyFont="1" applyFill="1" applyAlignment="1">
      <alignment horizontal="right" vertical="center"/>
    </xf>
    <xf numFmtId="168" fontId="6" fillId="0" borderId="0" xfId="0" applyNumberFormat="1" applyFont="1" applyFill="1" applyBorder="1" applyAlignment="1">
      <alignment horizontal="center" vertical="center"/>
    </xf>
    <xf numFmtId="167" fontId="6" fillId="2" borderId="0" xfId="0" applyNumberFormat="1" applyFont="1" applyFill="1" applyBorder="1" applyAlignment="1" applyProtection="1">
      <alignment horizontal="right" vertical="center"/>
      <protection locked="0"/>
    </xf>
    <xf numFmtId="167" fontId="6" fillId="2" borderId="0" xfId="0" applyNumberFormat="1" applyFont="1" applyFill="1" applyAlignment="1">
      <alignment vertical="center"/>
    </xf>
    <xf numFmtId="167" fontId="6" fillId="0" borderId="0" xfId="0" applyNumberFormat="1" applyFont="1" applyFill="1" applyBorder="1" applyAlignment="1" applyProtection="1">
      <alignment horizontal="right" vertical="center"/>
      <protection locked="0"/>
    </xf>
    <xf numFmtId="168" fontId="6" fillId="0" borderId="1" xfId="0" applyNumberFormat="1" applyFont="1" applyFill="1" applyBorder="1" applyAlignment="1">
      <alignment horizontal="center" vertical="center"/>
    </xf>
    <xf numFmtId="168" fontId="6" fillId="0" borderId="0" xfId="0" applyNumberFormat="1" applyFont="1" applyFill="1" applyAlignment="1">
      <alignment horizontal="center" vertical="center"/>
    </xf>
    <xf numFmtId="167" fontId="5" fillId="0" borderId="0" xfId="0" applyNumberFormat="1" applyFont="1" applyFill="1" applyAlignment="1">
      <alignment horizontal="center" vertical="center"/>
    </xf>
    <xf numFmtId="166" fontId="6" fillId="2" borderId="0" xfId="2" applyNumberFormat="1" applyFont="1" applyFill="1" applyBorder="1" applyAlignment="1">
      <alignment horizontal="right" vertical="center" wrapText="1"/>
    </xf>
    <xf numFmtId="166" fontId="6" fillId="0" borderId="0" xfId="0" applyNumberFormat="1" applyFont="1" applyFill="1" applyBorder="1" applyAlignment="1">
      <alignment horizontal="right" vertical="center"/>
    </xf>
    <xf numFmtId="166" fontId="6" fillId="0" borderId="0" xfId="2" applyNumberFormat="1" applyFont="1" applyFill="1" applyBorder="1" applyAlignment="1">
      <alignment horizontal="right" vertical="center" wrapText="1"/>
    </xf>
    <xf numFmtId="167" fontId="6" fillId="2" borderId="0" xfId="1" applyNumberFormat="1" applyFont="1" applyFill="1" applyAlignment="1">
      <alignment horizontal="right" vertical="center"/>
    </xf>
    <xf numFmtId="0" fontId="6" fillId="0" borderId="0" xfId="0" quotePrefix="1" applyFont="1" applyFill="1" applyAlignment="1">
      <alignment vertical="center"/>
    </xf>
    <xf numFmtId="0" fontId="6" fillId="0" borderId="0" xfId="0" quotePrefix="1" applyFont="1" applyFill="1" applyAlignment="1">
      <alignment horizontal="left" vertical="center"/>
    </xf>
    <xf numFmtId="0" fontId="6" fillId="0" borderId="0" xfId="0" quotePrefix="1" applyFont="1" applyFill="1" applyAlignment="1">
      <alignment horizontal="left" vertical="center" wrapText="1"/>
    </xf>
    <xf numFmtId="167" fontId="6" fillId="0" borderId="0" xfId="0" applyNumberFormat="1" applyFont="1" applyFill="1"/>
    <xf numFmtId="37" fontId="5" fillId="0" borderId="0" xfId="0" applyNumberFormat="1" applyFont="1" applyFill="1" applyAlignment="1">
      <alignment horizontal="left" vertical="center"/>
    </xf>
    <xf numFmtId="37" fontId="6" fillId="0" borderId="0" xfId="0" applyNumberFormat="1" applyFont="1" applyFill="1" applyAlignment="1">
      <alignment horizontal="left" vertical="center"/>
    </xf>
    <xf numFmtId="37" fontId="6" fillId="0" borderId="0" xfId="0" applyNumberFormat="1" applyFont="1" applyFill="1" applyAlignment="1">
      <alignment horizontal="left" vertical="top"/>
    </xf>
    <xf numFmtId="0" fontId="6" fillId="0" borderId="0" xfId="0" applyFont="1" applyFill="1" applyAlignment="1">
      <alignment vertical="top"/>
    </xf>
    <xf numFmtId="167" fontId="6" fillId="0" borderId="0" xfId="0" applyNumberFormat="1" applyFont="1" applyFill="1" applyAlignment="1">
      <alignment horizontal="right" vertical="top"/>
    </xf>
    <xf numFmtId="167" fontId="6" fillId="2" borderId="0" xfId="0" applyNumberFormat="1" applyFont="1" applyFill="1" applyAlignment="1">
      <alignment horizontal="right" vertical="top"/>
    </xf>
    <xf numFmtId="167" fontId="6" fillId="0" borderId="0" xfId="1" applyNumberFormat="1" applyFont="1" applyFill="1" applyAlignment="1">
      <alignment horizontal="right" vertical="top"/>
    </xf>
    <xf numFmtId="167" fontId="6" fillId="2" borderId="0" xfId="0" applyNumberFormat="1" applyFont="1" applyFill="1" applyBorder="1" applyAlignment="1">
      <alignment horizontal="right" vertical="top"/>
    </xf>
    <xf numFmtId="167" fontId="6" fillId="0" borderId="0" xfId="0" applyNumberFormat="1" applyFont="1" applyFill="1" applyBorder="1" applyAlignment="1">
      <alignment horizontal="right" vertical="top"/>
    </xf>
    <xf numFmtId="167" fontId="6" fillId="2" borderId="0" xfId="1" applyNumberFormat="1" applyFont="1" applyFill="1" applyBorder="1" applyAlignment="1" applyProtection="1">
      <alignment horizontal="right" vertical="center"/>
      <protection locked="0"/>
    </xf>
    <xf numFmtId="167" fontId="6" fillId="0" borderId="0" xfId="1" applyNumberFormat="1" applyFont="1" applyFill="1" applyBorder="1" applyAlignment="1" applyProtection="1">
      <alignment horizontal="right" vertical="center"/>
      <protection locked="0"/>
    </xf>
    <xf numFmtId="167" fontId="6" fillId="2" borderId="1" xfId="0" applyNumberFormat="1" applyFont="1" applyFill="1" applyBorder="1" applyAlignment="1">
      <alignment horizontal="right" vertical="top"/>
    </xf>
    <xf numFmtId="167" fontId="6" fillId="0" borderId="1" xfId="0" applyNumberFormat="1" applyFont="1" applyFill="1" applyBorder="1" applyAlignment="1">
      <alignment horizontal="right" vertical="top"/>
    </xf>
    <xf numFmtId="167" fontId="6" fillId="2" borderId="1" xfId="0" applyNumberFormat="1" applyFont="1" applyFill="1" applyBorder="1" applyAlignment="1" applyProtection="1">
      <alignment horizontal="right" vertical="center"/>
      <protection locked="0"/>
    </xf>
    <xf numFmtId="167" fontId="6" fillId="0" borderId="1" xfId="0" applyNumberFormat="1" applyFont="1" applyFill="1" applyBorder="1" applyAlignment="1" applyProtection="1">
      <alignment horizontal="right" vertical="center"/>
      <protection locked="0"/>
    </xf>
    <xf numFmtId="167" fontId="6" fillId="0" borderId="0" xfId="1" applyNumberFormat="1" applyFont="1" applyFill="1" applyBorder="1" applyAlignment="1">
      <alignment horizontal="right" vertical="top"/>
    </xf>
    <xf numFmtId="167" fontId="6" fillId="2" borderId="0" xfId="1" applyNumberFormat="1" applyFont="1" applyFill="1" applyBorder="1" applyAlignment="1">
      <alignment horizontal="right" vertical="top"/>
    </xf>
    <xf numFmtId="37" fontId="5" fillId="0" borderId="0" xfId="0" applyNumberFormat="1" applyFont="1" applyFill="1" applyAlignment="1">
      <alignment horizontal="left" vertical="top"/>
    </xf>
    <xf numFmtId="0" fontId="5" fillId="0" borderId="0" xfId="0" applyFont="1" applyFill="1" applyAlignment="1">
      <alignment vertical="top"/>
    </xf>
    <xf numFmtId="37" fontId="6" fillId="0" borderId="0" xfId="0" quotePrefix="1" applyNumberFormat="1" applyFont="1" applyFill="1" applyAlignment="1">
      <alignment horizontal="left" vertical="top"/>
    </xf>
    <xf numFmtId="0" fontId="6" fillId="0" borderId="0" xfId="0" applyFont="1" applyFill="1" applyAlignment="1">
      <alignment horizontal="center"/>
    </xf>
    <xf numFmtId="0" fontId="6" fillId="0" borderId="0" xfId="0" quotePrefix="1" applyFont="1" applyFill="1" applyAlignment="1">
      <alignment vertical="top"/>
    </xf>
    <xf numFmtId="167" fontId="6" fillId="2" borderId="2" xfId="0" applyNumberFormat="1" applyFont="1" applyFill="1" applyBorder="1" applyAlignment="1">
      <alignment horizontal="right" vertical="top"/>
    </xf>
    <xf numFmtId="167" fontId="6" fillId="0" borderId="2" xfId="0" applyNumberFormat="1" applyFont="1" applyFill="1" applyBorder="1" applyAlignment="1">
      <alignment horizontal="right" vertical="top"/>
    </xf>
    <xf numFmtId="0" fontId="6" fillId="0" borderId="0" xfId="0" applyFont="1" applyFill="1" applyAlignment="1">
      <alignment horizontal="center" vertical="top"/>
    </xf>
    <xf numFmtId="168" fontId="6" fillId="0" borderId="3" xfId="0" applyNumberFormat="1" applyFont="1" applyFill="1" applyBorder="1" applyAlignment="1">
      <alignment vertical="center"/>
    </xf>
    <xf numFmtId="0" fontId="5" fillId="0" borderId="0" xfId="0" applyFont="1" applyFill="1" applyAlignment="1">
      <alignment horizontal="left" vertical="center"/>
    </xf>
    <xf numFmtId="168" fontId="5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left" vertical="center"/>
    </xf>
    <xf numFmtId="37" fontId="5" fillId="0" borderId="0" xfId="26" applyNumberFormat="1" applyFont="1" applyFill="1" applyBorder="1" applyAlignment="1">
      <alignment vertical="center"/>
    </xf>
    <xf numFmtId="0" fontId="7" fillId="0" borderId="0" xfId="0" applyFont="1" applyAlignment="1">
      <alignment vertical="center"/>
    </xf>
    <xf numFmtId="167" fontId="7" fillId="2" borderId="0" xfId="0" applyNumberFormat="1" applyFont="1" applyFill="1" applyBorder="1" applyAlignment="1">
      <alignment vertical="center"/>
    </xf>
    <xf numFmtId="167" fontId="7" fillId="0" borderId="0" xfId="0" applyNumberFormat="1" applyFont="1" applyFill="1" applyBorder="1" applyAlignment="1">
      <alignment vertical="center"/>
    </xf>
    <xf numFmtId="37" fontId="6" fillId="0" borderId="0" xfId="26" applyNumberFormat="1" applyFont="1" applyFill="1" applyBorder="1" applyAlignment="1">
      <alignment vertical="center"/>
    </xf>
    <xf numFmtId="37" fontId="7" fillId="0" borderId="0" xfId="0" applyNumberFormat="1" applyFont="1" applyFill="1" applyBorder="1" applyAlignment="1">
      <alignment vertical="center"/>
    </xf>
    <xf numFmtId="0" fontId="7" fillId="0" borderId="0" xfId="0" applyFont="1"/>
    <xf numFmtId="0" fontId="7" fillId="0" borderId="0" xfId="0" applyFont="1" applyFill="1" applyBorder="1" applyAlignment="1">
      <alignment horizontal="center" vertical="center"/>
    </xf>
    <xf numFmtId="167" fontId="7" fillId="2" borderId="1" xfId="24" applyNumberFormat="1" applyFont="1" applyFill="1" applyBorder="1" applyAlignment="1">
      <alignment vertical="center"/>
    </xf>
    <xf numFmtId="167" fontId="7" fillId="0" borderId="0" xfId="31" applyNumberFormat="1" applyFont="1" applyFill="1" applyBorder="1" applyAlignment="1">
      <alignment vertical="center"/>
    </xf>
    <xf numFmtId="167" fontId="7" fillId="0" borderId="1" xfId="24" applyNumberFormat="1" applyFont="1" applyFill="1" applyBorder="1" applyAlignment="1">
      <alignment vertical="center"/>
    </xf>
    <xf numFmtId="169" fontId="7" fillId="2" borderId="0" xfId="0" applyNumberFormat="1" applyFont="1" applyFill="1" applyBorder="1" applyAlignment="1">
      <alignment vertical="center"/>
    </xf>
    <xf numFmtId="169" fontId="7" fillId="0" borderId="0" xfId="0" applyNumberFormat="1" applyFont="1" applyFill="1" applyAlignment="1">
      <alignment vertical="center"/>
    </xf>
    <xf numFmtId="169" fontId="7" fillId="0" borderId="0" xfId="0" applyNumberFormat="1" applyFont="1" applyFill="1" applyBorder="1" applyAlignment="1">
      <alignment vertical="center"/>
    </xf>
    <xf numFmtId="167" fontId="7" fillId="2" borderId="2" xfId="0" applyNumberFormat="1" applyFont="1" applyFill="1" applyBorder="1" applyAlignment="1">
      <alignment vertical="center"/>
    </xf>
    <xf numFmtId="167" fontId="7" fillId="0" borderId="2" xfId="0" applyNumberFormat="1" applyFont="1" applyFill="1" applyBorder="1" applyAlignment="1">
      <alignment vertical="center"/>
    </xf>
    <xf numFmtId="167" fontId="7" fillId="2" borderId="5" xfId="0" applyNumberFormat="1" applyFont="1" applyFill="1" applyBorder="1" applyAlignment="1">
      <alignment vertical="center"/>
    </xf>
    <xf numFmtId="167" fontId="7" fillId="0" borderId="5" xfId="0" applyNumberFormat="1" applyFont="1" applyFill="1" applyBorder="1" applyAlignment="1">
      <alignment vertical="center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167" fontId="6" fillId="0" borderId="0" xfId="0" applyNumberFormat="1" applyFont="1" applyFill="1" applyAlignment="1">
      <alignment horizontal="right" vertical="center"/>
    </xf>
    <xf numFmtId="167" fontId="6" fillId="0" borderId="0" xfId="0" applyNumberFormat="1" applyFont="1" applyFill="1" applyBorder="1" applyAlignment="1">
      <alignment horizontal="right" vertical="center"/>
    </xf>
    <xf numFmtId="167" fontId="6" fillId="0" borderId="1" xfId="0" applyNumberFormat="1" applyFont="1" applyFill="1" applyBorder="1" applyAlignment="1">
      <alignment horizontal="right" vertical="center"/>
    </xf>
    <xf numFmtId="167" fontId="6" fillId="0" borderId="0" xfId="0" applyNumberFormat="1" applyFont="1" applyFill="1" applyBorder="1" applyAlignment="1" applyProtection="1">
      <alignment horizontal="right" vertical="center"/>
      <protection locked="0"/>
    </xf>
    <xf numFmtId="167" fontId="6" fillId="0" borderId="0" xfId="0" applyNumberFormat="1" applyFont="1" applyFill="1" applyAlignment="1">
      <alignment horizontal="right" vertical="top"/>
    </xf>
    <xf numFmtId="167" fontId="6" fillId="0" borderId="0" xfId="0" applyNumberFormat="1" applyFont="1" applyFill="1" applyBorder="1" applyAlignment="1">
      <alignment horizontal="right" vertical="top"/>
    </xf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5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 applyAlignment="1">
      <alignment vertical="center"/>
    </xf>
    <xf numFmtId="165" fontId="5" fillId="0" borderId="1" xfId="30" applyNumberFormat="1" applyFont="1" applyFill="1" applyBorder="1" applyAlignment="1">
      <alignment horizontal="center" vertical="center"/>
    </xf>
    <xf numFmtId="0" fontId="6" fillId="0" borderId="0" xfId="30" applyFont="1" applyFill="1" applyAlignment="1">
      <alignment horizontal="left" vertical="center"/>
    </xf>
    <xf numFmtId="165" fontId="5" fillId="0" borderId="0" xfId="3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168" fontId="5" fillId="0" borderId="1" xfId="0" applyNumberFormat="1" applyFont="1" applyFill="1" applyBorder="1" applyAlignment="1">
      <alignment horizontal="center" vertical="center"/>
    </xf>
    <xf numFmtId="168" fontId="5" fillId="0" borderId="4" xfId="0" applyNumberFormat="1" applyFont="1" applyFill="1" applyBorder="1" applyAlignment="1">
      <alignment horizontal="center" vertical="center"/>
    </xf>
    <xf numFmtId="167" fontId="5" fillId="0" borderId="4" xfId="2" applyNumberFormat="1" applyFont="1" applyFill="1" applyBorder="1" applyAlignment="1">
      <alignment horizontal="center" vertical="center" wrapText="1"/>
    </xf>
    <xf numFmtId="167" fontId="5" fillId="0" borderId="0" xfId="0" applyNumberFormat="1" applyFont="1" applyFill="1" applyBorder="1" applyAlignment="1">
      <alignment horizontal="center" vertical="center"/>
    </xf>
    <xf numFmtId="167" fontId="5" fillId="0" borderId="1" xfId="2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vertical="center" wrapText="1"/>
    </xf>
    <xf numFmtId="0" fontId="6" fillId="0" borderId="0" xfId="0" applyFont="1" applyFill="1" applyAlignment="1">
      <alignment vertical="center"/>
    </xf>
    <xf numFmtId="0" fontId="6" fillId="0" borderId="1" xfId="0" applyFont="1" applyFill="1" applyBorder="1" applyAlignment="1">
      <alignment horizontal="left" vertical="center" wrapText="1"/>
    </xf>
  </cellXfs>
  <cellStyles count="51">
    <cellStyle name="Comma" xfId="1" builtinId="3"/>
    <cellStyle name="Comma 2" xfId="2" xr:uid="{00000000-0005-0000-0000-000001000000}"/>
    <cellStyle name="Comma 2 12" xfId="3" xr:uid="{00000000-0005-0000-0000-000002000000}"/>
    <cellStyle name="Comma 2 12 2" xfId="34" xr:uid="{00000000-0005-0000-0000-000003000000}"/>
    <cellStyle name="Comma 2 2" xfId="4" xr:uid="{00000000-0005-0000-0000-000004000000}"/>
    <cellStyle name="Comma 2 2 2" xfId="5" xr:uid="{00000000-0005-0000-0000-000005000000}"/>
    <cellStyle name="Comma 2 2 2 2" xfId="6" xr:uid="{00000000-0005-0000-0000-000006000000}"/>
    <cellStyle name="Comma 2 2 2 2 2" xfId="7" xr:uid="{00000000-0005-0000-0000-000007000000}"/>
    <cellStyle name="Comma 2 2 2 2 2 2" xfId="37" xr:uid="{00000000-0005-0000-0000-000008000000}"/>
    <cellStyle name="Comma 2 2 2 2 2 2 2" xfId="8" xr:uid="{00000000-0005-0000-0000-000009000000}"/>
    <cellStyle name="Comma 2 2 2 2 2 2 2 2" xfId="9" xr:uid="{00000000-0005-0000-0000-00000A000000}"/>
    <cellStyle name="Comma 2 2 2 2 2 2 2 2 2" xfId="39" xr:uid="{00000000-0005-0000-0000-00000B000000}"/>
    <cellStyle name="Comma 2 2 2 2 2 2 2 3" xfId="38" xr:uid="{00000000-0005-0000-0000-00000C000000}"/>
    <cellStyle name="Comma 2 2 2 2 3" xfId="36" xr:uid="{00000000-0005-0000-0000-00000D000000}"/>
    <cellStyle name="Comma 2 2 2 3" xfId="10" xr:uid="{00000000-0005-0000-0000-00000E000000}"/>
    <cellStyle name="Comma 2 2 2 3 2" xfId="40" xr:uid="{00000000-0005-0000-0000-00000F000000}"/>
    <cellStyle name="Comma 2 2 3" xfId="11" xr:uid="{00000000-0005-0000-0000-000010000000}"/>
    <cellStyle name="Comma 2 2 3 2" xfId="41" xr:uid="{00000000-0005-0000-0000-000011000000}"/>
    <cellStyle name="Comma 2 2 4" xfId="35" xr:uid="{00000000-0005-0000-0000-000012000000}"/>
    <cellStyle name="Comma 2 3" xfId="12" xr:uid="{00000000-0005-0000-0000-000013000000}"/>
    <cellStyle name="Comma 2 3 2" xfId="42" xr:uid="{00000000-0005-0000-0000-000014000000}"/>
    <cellStyle name="Comma 2 4" xfId="13" xr:uid="{00000000-0005-0000-0000-000015000000}"/>
    <cellStyle name="Comma 2 4 2" xfId="43" xr:uid="{00000000-0005-0000-0000-000016000000}"/>
    <cellStyle name="Comma 2 5" xfId="33" xr:uid="{00000000-0005-0000-0000-000017000000}"/>
    <cellStyle name="Comma 2 7" xfId="14" xr:uid="{00000000-0005-0000-0000-000018000000}"/>
    <cellStyle name="Comma 2 7 2" xfId="15" xr:uid="{00000000-0005-0000-0000-000019000000}"/>
    <cellStyle name="Comma 2 7 2 2" xfId="44" xr:uid="{00000000-0005-0000-0000-00001A000000}"/>
    <cellStyle name="Comma 216 2" xfId="16" xr:uid="{00000000-0005-0000-0000-00001B000000}"/>
    <cellStyle name="Comma 216 2 2" xfId="17" xr:uid="{00000000-0005-0000-0000-00001C000000}"/>
    <cellStyle name="Comma 216 2 2 2" xfId="45" xr:uid="{00000000-0005-0000-0000-00001D000000}"/>
    <cellStyle name="Comma 3" xfId="18" xr:uid="{00000000-0005-0000-0000-00001E000000}"/>
    <cellStyle name="Comma 3 2" xfId="19" xr:uid="{00000000-0005-0000-0000-00001F000000}"/>
    <cellStyle name="Comma 3 2 2" xfId="47" xr:uid="{00000000-0005-0000-0000-000020000000}"/>
    <cellStyle name="Comma 3 3" xfId="46" xr:uid="{00000000-0005-0000-0000-000021000000}"/>
    <cellStyle name="Comma 4" xfId="20" xr:uid="{00000000-0005-0000-0000-000022000000}"/>
    <cellStyle name="Comma 4 2" xfId="48" xr:uid="{00000000-0005-0000-0000-000023000000}"/>
    <cellStyle name="Comma 5" xfId="21" xr:uid="{00000000-0005-0000-0000-000024000000}"/>
    <cellStyle name="Comma 5 2" xfId="49" xr:uid="{00000000-0005-0000-0000-000025000000}"/>
    <cellStyle name="Comma 6" xfId="31" xr:uid="{00000000-0005-0000-0000-000026000000}"/>
    <cellStyle name="Comma 6 2" xfId="50" xr:uid="{00000000-0005-0000-0000-000027000000}"/>
    <cellStyle name="Comma 7" xfId="32" xr:uid="{00000000-0005-0000-0000-000028000000}"/>
    <cellStyle name="Comma_Noble-47t" xfId="22" xr:uid="{00000000-0005-0000-0000-000029000000}"/>
    <cellStyle name="Normal" xfId="0" builtinId="0"/>
    <cellStyle name="Normal 10 4" xfId="23" xr:uid="{00000000-0005-0000-0000-00002B000000}"/>
    <cellStyle name="Normal 2" xfId="24" xr:uid="{00000000-0005-0000-0000-00002C000000}"/>
    <cellStyle name="Normal 2 3 2" xfId="25" xr:uid="{00000000-0005-0000-0000-00002D000000}"/>
    <cellStyle name="Normal 224 2 2" xfId="26" xr:uid="{00000000-0005-0000-0000-00002E000000}"/>
    <cellStyle name="Normal 5 9" xfId="27" xr:uid="{00000000-0005-0000-0000-00002F000000}"/>
    <cellStyle name="Normal 52" xfId="28" xr:uid="{00000000-0005-0000-0000-000030000000}"/>
    <cellStyle name="Normal 7" xfId="29" xr:uid="{00000000-0005-0000-0000-000031000000}"/>
    <cellStyle name="Normal_Noble-47t" xfId="30" xr:uid="{00000000-0005-0000-0000-000032000000}"/>
  </cellStyles>
  <dxfs count="0"/>
  <tableStyles count="0" defaultTableStyle="TableStyleMedium2" defaultPivotStyle="PivotStyleLight16"/>
  <colors>
    <mruColors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42"/>
  <sheetViews>
    <sheetView zoomScale="86" zoomScaleNormal="86" zoomScaleSheetLayoutView="79" workbookViewId="0">
      <selection activeCell="I131" sqref="I131"/>
    </sheetView>
  </sheetViews>
  <sheetFormatPr defaultColWidth="9.28515625" defaultRowHeight="20.100000000000001" customHeight="1" x14ac:dyDescent="0.25"/>
  <cols>
    <col min="1" max="1" width="1.7109375" style="44" customWidth="1"/>
    <col min="2" max="2" width="25.85546875" style="44" customWidth="1"/>
    <col min="3" max="3" width="7.7109375" style="45" customWidth="1"/>
    <col min="4" max="4" width="0.5703125" style="46" customWidth="1"/>
    <col min="5" max="5" width="14.7109375" style="47" customWidth="1"/>
    <col min="6" max="6" width="0.5703125" style="47" customWidth="1"/>
    <col min="7" max="7" width="13.7109375" style="47" customWidth="1"/>
    <col min="8" max="8" width="0.5703125" style="47" customWidth="1"/>
    <col min="9" max="9" width="14.7109375" style="47" customWidth="1"/>
    <col min="10" max="10" width="0.5703125" style="47" customWidth="1"/>
    <col min="11" max="11" width="13.7109375" style="47" customWidth="1"/>
    <col min="12" max="16384" width="9.28515625" style="209"/>
  </cols>
  <sheetData>
    <row r="1" spans="1:11" s="6" customFormat="1" ht="20.100000000000001" customHeight="1" x14ac:dyDescent="0.25">
      <c r="A1" s="1" t="s">
        <v>68</v>
      </c>
      <c r="B1" s="2"/>
      <c r="C1" s="3"/>
      <c r="D1" s="4"/>
      <c r="E1" s="5"/>
      <c r="F1" s="5"/>
      <c r="G1" s="5"/>
      <c r="H1" s="5"/>
      <c r="I1" s="5"/>
      <c r="J1" s="5"/>
      <c r="K1" s="5"/>
    </row>
    <row r="2" spans="1:11" s="6" customFormat="1" ht="20.100000000000001" customHeight="1" x14ac:dyDescent="0.25">
      <c r="A2" s="1" t="s">
        <v>1</v>
      </c>
      <c r="B2" s="2"/>
      <c r="C2" s="3"/>
      <c r="D2" s="4"/>
      <c r="E2" s="5"/>
      <c r="F2" s="5"/>
      <c r="G2" s="5"/>
      <c r="H2" s="5"/>
      <c r="I2" s="5"/>
      <c r="J2" s="5"/>
      <c r="K2" s="5"/>
    </row>
    <row r="3" spans="1:11" s="6" customFormat="1" ht="20.100000000000001" customHeight="1" x14ac:dyDescent="0.25">
      <c r="A3" s="7" t="s">
        <v>144</v>
      </c>
      <c r="B3" s="8"/>
      <c r="C3" s="9"/>
      <c r="D3" s="10"/>
      <c r="E3" s="11"/>
      <c r="F3" s="11"/>
      <c r="G3" s="11"/>
      <c r="H3" s="11"/>
      <c r="I3" s="11"/>
      <c r="J3" s="11"/>
      <c r="K3" s="11"/>
    </row>
    <row r="4" spans="1:11" s="6" customFormat="1" ht="20.100000000000001" customHeight="1" x14ac:dyDescent="0.25">
      <c r="A4" s="12"/>
      <c r="B4" s="12"/>
      <c r="C4" s="3"/>
      <c r="D4" s="4"/>
      <c r="E4" s="5"/>
      <c r="F4" s="5"/>
      <c r="G4" s="5"/>
      <c r="H4" s="5"/>
      <c r="I4" s="5"/>
      <c r="J4" s="5"/>
      <c r="K4" s="5"/>
    </row>
    <row r="5" spans="1:11" s="6" customFormat="1" ht="19.149999999999999" customHeight="1" x14ac:dyDescent="0.25">
      <c r="A5" s="12"/>
      <c r="B5" s="12"/>
      <c r="C5" s="3"/>
      <c r="D5" s="4"/>
      <c r="E5" s="243" t="s">
        <v>2</v>
      </c>
      <c r="F5" s="243"/>
      <c r="G5" s="243"/>
      <c r="H5" s="5"/>
      <c r="I5" s="243" t="s">
        <v>88</v>
      </c>
      <c r="J5" s="243"/>
      <c r="K5" s="243"/>
    </row>
    <row r="6" spans="1:11" s="6" customFormat="1" ht="19.350000000000001" customHeight="1" x14ac:dyDescent="0.25">
      <c r="A6" s="12"/>
      <c r="B6" s="12"/>
      <c r="C6" s="3"/>
      <c r="D6" s="4"/>
      <c r="E6" s="13" t="s">
        <v>3</v>
      </c>
      <c r="F6" s="14"/>
      <c r="G6" s="13" t="s">
        <v>4</v>
      </c>
      <c r="H6" s="14"/>
      <c r="I6" s="13" t="s">
        <v>3</v>
      </c>
      <c r="J6" s="14"/>
      <c r="K6" s="13" t="s">
        <v>4</v>
      </c>
    </row>
    <row r="7" spans="1:11" s="6" customFormat="1" ht="19.149999999999999" customHeight="1" x14ac:dyDescent="0.25">
      <c r="A7" s="12"/>
      <c r="B7" s="12"/>
      <c r="C7" s="3"/>
      <c r="D7" s="4"/>
      <c r="E7" s="14" t="s">
        <v>145</v>
      </c>
      <c r="F7" s="15"/>
      <c r="G7" s="16" t="s">
        <v>5</v>
      </c>
      <c r="H7" s="15"/>
      <c r="I7" s="14" t="s">
        <v>145</v>
      </c>
      <c r="J7" s="16"/>
      <c r="K7" s="14" t="s">
        <v>5</v>
      </c>
    </row>
    <row r="8" spans="1:11" s="6" customFormat="1" ht="19.149999999999999" customHeight="1" x14ac:dyDescent="0.25">
      <c r="A8" s="12"/>
      <c r="B8" s="12"/>
      <c r="C8" s="3"/>
      <c r="D8" s="4"/>
      <c r="E8" s="17" t="s">
        <v>106</v>
      </c>
      <c r="F8" s="18"/>
      <c r="G8" s="17" t="s">
        <v>91</v>
      </c>
      <c r="H8" s="18"/>
      <c r="I8" s="17" t="s">
        <v>106</v>
      </c>
      <c r="J8" s="18"/>
      <c r="K8" s="17" t="s">
        <v>91</v>
      </c>
    </row>
    <row r="9" spans="1:11" s="6" customFormat="1" ht="19.149999999999999" customHeight="1" x14ac:dyDescent="0.25">
      <c r="A9" s="12"/>
      <c r="B9" s="12"/>
      <c r="C9" s="9" t="s">
        <v>7</v>
      </c>
      <c r="D9" s="12"/>
      <c r="E9" s="19" t="s">
        <v>6</v>
      </c>
      <c r="F9" s="15"/>
      <c r="G9" s="19" t="s">
        <v>6</v>
      </c>
      <c r="H9" s="15"/>
      <c r="I9" s="19" t="s">
        <v>6</v>
      </c>
      <c r="J9" s="14"/>
      <c r="K9" s="19" t="s">
        <v>6</v>
      </c>
    </row>
    <row r="10" spans="1:11" ht="6" customHeight="1" x14ac:dyDescent="0.25">
      <c r="A10" s="209"/>
      <c r="B10" s="209"/>
      <c r="C10" s="20"/>
      <c r="D10" s="21"/>
      <c r="E10" s="22"/>
      <c r="F10" s="23"/>
      <c r="G10" s="23"/>
      <c r="H10" s="23"/>
      <c r="I10" s="22"/>
      <c r="J10" s="23"/>
      <c r="K10" s="23"/>
    </row>
    <row r="11" spans="1:11" ht="19.149999999999999" customHeight="1" x14ac:dyDescent="0.25">
      <c r="A11" s="24" t="s">
        <v>8</v>
      </c>
      <c r="B11" s="25"/>
      <c r="C11" s="20"/>
      <c r="D11" s="21"/>
      <c r="E11" s="22"/>
      <c r="F11" s="23"/>
      <c r="G11" s="23"/>
      <c r="H11" s="23"/>
      <c r="I11" s="22"/>
      <c r="J11" s="23"/>
      <c r="K11" s="23"/>
    </row>
    <row r="12" spans="1:11" ht="6" customHeight="1" x14ac:dyDescent="0.25">
      <c r="A12" s="209"/>
      <c r="B12" s="209"/>
      <c r="C12" s="20"/>
      <c r="D12" s="21"/>
      <c r="E12" s="22"/>
      <c r="F12" s="23"/>
      <c r="G12" s="23"/>
      <c r="H12" s="23"/>
      <c r="I12" s="22"/>
      <c r="J12" s="23"/>
      <c r="K12" s="23"/>
    </row>
    <row r="13" spans="1:11" ht="17.25" customHeight="1" x14ac:dyDescent="0.25">
      <c r="A13" s="24" t="s">
        <v>9</v>
      </c>
      <c r="B13" s="25"/>
      <c r="C13" s="20"/>
      <c r="D13" s="21"/>
      <c r="E13" s="22"/>
      <c r="F13" s="23"/>
      <c r="G13" s="23"/>
      <c r="H13" s="23"/>
      <c r="I13" s="22"/>
      <c r="J13" s="23"/>
      <c r="K13" s="23"/>
    </row>
    <row r="14" spans="1:11" ht="6" customHeight="1" x14ac:dyDescent="0.25">
      <c r="A14" s="209"/>
      <c r="B14" s="209"/>
      <c r="C14" s="20"/>
      <c r="D14" s="21"/>
      <c r="E14" s="22"/>
      <c r="F14" s="23"/>
      <c r="G14" s="23"/>
      <c r="H14" s="23"/>
      <c r="I14" s="22"/>
      <c r="J14" s="23"/>
      <c r="K14" s="23"/>
    </row>
    <row r="15" spans="1:11" ht="19.149999999999999" customHeight="1" x14ac:dyDescent="0.25">
      <c r="A15" s="25" t="s">
        <v>10</v>
      </c>
      <c r="B15" s="25"/>
      <c r="C15" s="20"/>
      <c r="D15" s="21"/>
      <c r="E15" s="26">
        <v>89039</v>
      </c>
      <c r="F15" s="27"/>
      <c r="G15" s="28">
        <v>119325</v>
      </c>
      <c r="H15" s="28"/>
      <c r="I15" s="26">
        <v>21502</v>
      </c>
      <c r="J15" s="28"/>
      <c r="K15" s="28">
        <v>46904</v>
      </c>
    </row>
    <row r="16" spans="1:11" ht="19.149999999999999" customHeight="1" x14ac:dyDescent="0.25">
      <c r="A16" s="25" t="s">
        <v>11</v>
      </c>
      <c r="B16" s="25"/>
      <c r="C16" s="20">
        <v>7</v>
      </c>
      <c r="D16" s="21"/>
      <c r="E16" s="29">
        <v>74747</v>
      </c>
      <c r="F16" s="27"/>
      <c r="G16" s="28">
        <v>47184</v>
      </c>
      <c r="H16" s="28"/>
      <c r="I16" s="26">
        <v>16559</v>
      </c>
      <c r="J16" s="28"/>
      <c r="K16" s="28">
        <v>41727</v>
      </c>
    </row>
    <row r="17" spans="1:13" ht="19.149999999999999" customHeight="1" x14ac:dyDescent="0.25">
      <c r="A17" s="209" t="s">
        <v>114</v>
      </c>
      <c r="B17" s="25"/>
      <c r="C17" s="20"/>
      <c r="D17" s="21"/>
      <c r="E17" s="29"/>
      <c r="F17" s="27"/>
      <c r="G17" s="30"/>
      <c r="H17" s="28"/>
      <c r="I17" s="26"/>
      <c r="J17" s="28"/>
      <c r="K17" s="28"/>
    </row>
    <row r="18" spans="1:13" ht="19.149999999999999" customHeight="1" x14ac:dyDescent="0.25">
      <c r="A18" s="209"/>
      <c r="B18" s="25" t="s">
        <v>115</v>
      </c>
      <c r="C18" s="20" t="s">
        <v>136</v>
      </c>
      <c r="D18" s="21"/>
      <c r="E18" s="26">
        <v>0</v>
      </c>
      <c r="F18" s="31"/>
      <c r="G18" s="28">
        <v>0</v>
      </c>
      <c r="H18" s="31"/>
      <c r="I18" s="26">
        <v>529665</v>
      </c>
      <c r="J18" s="28"/>
      <c r="K18" s="28">
        <v>849207</v>
      </c>
    </row>
    <row r="19" spans="1:13" ht="19.149999999999999" customHeight="1" x14ac:dyDescent="0.25">
      <c r="A19" s="209" t="s">
        <v>108</v>
      </c>
      <c r="B19" s="25"/>
      <c r="C19" s="20"/>
      <c r="D19" s="21"/>
      <c r="E19" s="26">
        <v>10300</v>
      </c>
      <c r="F19" s="31"/>
      <c r="G19" s="28">
        <v>2452</v>
      </c>
      <c r="H19" s="31"/>
      <c r="I19" s="26">
        <v>10000</v>
      </c>
      <c r="J19" s="28"/>
      <c r="K19" s="28">
        <v>0</v>
      </c>
    </row>
    <row r="20" spans="1:13" ht="19.149999999999999" customHeight="1" x14ac:dyDescent="0.25">
      <c r="A20" s="25" t="s">
        <v>109</v>
      </c>
      <c r="B20" s="25"/>
      <c r="C20" s="209"/>
      <c r="D20" s="209"/>
      <c r="E20" s="32"/>
      <c r="F20" s="209"/>
      <c r="G20" s="209"/>
      <c r="H20" s="209"/>
      <c r="I20" s="32"/>
      <c r="J20" s="209"/>
      <c r="K20" s="209"/>
    </row>
    <row r="21" spans="1:13" ht="19.149999999999999" customHeight="1" x14ac:dyDescent="0.25">
      <c r="A21" s="25"/>
      <c r="B21" s="25" t="s">
        <v>110</v>
      </c>
      <c r="C21" s="20" t="s">
        <v>137</v>
      </c>
      <c r="D21" s="21"/>
      <c r="E21" s="26">
        <v>3275017</v>
      </c>
      <c r="F21" s="31"/>
      <c r="G21" s="28">
        <v>3448353</v>
      </c>
      <c r="H21" s="31"/>
      <c r="I21" s="26">
        <v>1689422</v>
      </c>
      <c r="J21" s="28"/>
      <c r="K21" s="28">
        <v>1510076</v>
      </c>
    </row>
    <row r="22" spans="1:13" ht="19.149999999999999" customHeight="1" x14ac:dyDescent="0.25">
      <c r="A22" s="25" t="s">
        <v>12</v>
      </c>
      <c r="B22" s="25"/>
      <c r="C22" s="20"/>
      <c r="D22" s="21"/>
      <c r="E22" s="33">
        <v>47798</v>
      </c>
      <c r="F22" s="27"/>
      <c r="G22" s="34">
        <v>14693</v>
      </c>
      <c r="H22" s="35"/>
      <c r="I22" s="36">
        <v>6855</v>
      </c>
      <c r="J22" s="28"/>
      <c r="K22" s="37">
        <v>240</v>
      </c>
    </row>
    <row r="23" spans="1:13" ht="6" customHeight="1" x14ac:dyDescent="0.25">
      <c r="A23" s="209"/>
      <c r="B23" s="209"/>
      <c r="C23" s="20"/>
      <c r="D23" s="21"/>
      <c r="E23" s="22"/>
      <c r="F23" s="23"/>
      <c r="G23" s="23"/>
      <c r="H23" s="23"/>
      <c r="I23" s="22"/>
      <c r="J23" s="23"/>
      <c r="K23" s="23"/>
    </row>
    <row r="24" spans="1:13" ht="19.149999999999999" customHeight="1" x14ac:dyDescent="0.25">
      <c r="A24" s="24" t="s">
        <v>13</v>
      </c>
      <c r="B24" s="209"/>
      <c r="C24" s="20"/>
      <c r="D24" s="21"/>
      <c r="E24" s="36">
        <f>SUM(E15:E22)</f>
        <v>3496901</v>
      </c>
      <c r="F24" s="31"/>
      <c r="G24" s="37">
        <f>SUM(G15:G22)</f>
        <v>3632007</v>
      </c>
      <c r="H24" s="38"/>
      <c r="I24" s="36">
        <f>SUM(I15:I22)</f>
        <v>2274003</v>
      </c>
      <c r="J24" s="38"/>
      <c r="K24" s="37">
        <f>SUM(K15:K22)</f>
        <v>2448154</v>
      </c>
    </row>
    <row r="25" spans="1:13" ht="12" customHeight="1" x14ac:dyDescent="0.25">
      <c r="A25" s="209"/>
      <c r="B25" s="209"/>
      <c r="C25" s="20"/>
      <c r="D25" s="21"/>
      <c r="E25" s="39"/>
      <c r="F25" s="31"/>
      <c r="G25" s="31"/>
      <c r="H25" s="35"/>
      <c r="I25" s="39"/>
      <c r="J25" s="31"/>
      <c r="K25" s="31"/>
    </row>
    <row r="26" spans="1:13" ht="19.149999999999999" customHeight="1" x14ac:dyDescent="0.25">
      <c r="A26" s="24" t="s">
        <v>14</v>
      </c>
      <c r="B26" s="25"/>
      <c r="C26" s="20"/>
      <c r="D26" s="21"/>
      <c r="E26" s="39"/>
      <c r="F26" s="31"/>
      <c r="G26" s="31"/>
      <c r="H26" s="35"/>
      <c r="I26" s="39"/>
      <c r="J26" s="31"/>
      <c r="K26" s="31"/>
    </row>
    <row r="27" spans="1:13" ht="6" customHeight="1" x14ac:dyDescent="0.25">
      <c r="A27" s="209"/>
      <c r="B27" s="209"/>
      <c r="C27" s="20"/>
      <c r="D27" s="21"/>
      <c r="E27" s="22"/>
      <c r="F27" s="23"/>
      <c r="G27" s="23"/>
      <c r="H27" s="23"/>
      <c r="I27" s="22"/>
      <c r="J27" s="23"/>
      <c r="K27" s="23"/>
    </row>
    <row r="28" spans="1:13" ht="19.149999999999999" customHeight="1" x14ac:dyDescent="0.25">
      <c r="A28" s="209" t="s">
        <v>116</v>
      </c>
      <c r="B28" s="209"/>
      <c r="C28" s="20"/>
      <c r="D28" s="21"/>
      <c r="E28" s="26"/>
      <c r="F28" s="28"/>
      <c r="G28" s="28"/>
      <c r="H28" s="28"/>
      <c r="I28" s="26"/>
      <c r="J28" s="28"/>
      <c r="K28" s="28"/>
    </row>
    <row r="29" spans="1:13" ht="19.149999999999999" customHeight="1" x14ac:dyDescent="0.25">
      <c r="A29" s="209"/>
      <c r="B29" s="209" t="s">
        <v>117</v>
      </c>
      <c r="C29" s="20">
        <v>9</v>
      </c>
      <c r="D29" s="21"/>
      <c r="E29" s="26">
        <v>29712</v>
      </c>
      <c r="F29" s="28"/>
      <c r="G29" s="28">
        <v>13772</v>
      </c>
      <c r="H29" s="28"/>
      <c r="I29" s="26">
        <v>17405</v>
      </c>
      <c r="J29" s="28"/>
      <c r="K29" s="28">
        <v>1543</v>
      </c>
    </row>
    <row r="30" spans="1:13" ht="19.149999999999999" customHeight="1" x14ac:dyDescent="0.25">
      <c r="A30" s="209" t="s">
        <v>93</v>
      </c>
      <c r="B30" s="209"/>
      <c r="C30" s="20">
        <v>10</v>
      </c>
      <c r="D30" s="21"/>
      <c r="E30" s="26">
        <v>0</v>
      </c>
      <c r="F30" s="28"/>
      <c r="G30" s="28">
        <v>101528</v>
      </c>
      <c r="H30" s="28"/>
      <c r="I30" s="26">
        <v>0</v>
      </c>
      <c r="J30" s="28"/>
      <c r="K30" s="28">
        <v>101528</v>
      </c>
    </row>
    <row r="31" spans="1:13" ht="19.149999999999999" customHeight="1" x14ac:dyDescent="0.25">
      <c r="A31" s="25" t="s">
        <v>15</v>
      </c>
      <c r="B31" s="209"/>
      <c r="C31" s="20">
        <v>11</v>
      </c>
      <c r="D31" s="21"/>
      <c r="E31" s="26">
        <v>0</v>
      </c>
      <c r="F31" s="28"/>
      <c r="G31" s="28">
        <v>0</v>
      </c>
      <c r="H31" s="28"/>
      <c r="I31" s="26">
        <v>208927</v>
      </c>
      <c r="J31" s="28"/>
      <c r="K31" s="28">
        <v>158936</v>
      </c>
      <c r="M31" s="28"/>
    </row>
    <row r="32" spans="1:13" ht="19.149999999999999" customHeight="1" x14ac:dyDescent="0.25">
      <c r="A32" s="209" t="s">
        <v>16</v>
      </c>
      <c r="B32" s="25"/>
      <c r="C32" s="20"/>
      <c r="D32" s="21"/>
      <c r="E32" s="26">
        <v>13460</v>
      </c>
      <c r="F32" s="28"/>
      <c r="G32" s="28">
        <v>13460</v>
      </c>
      <c r="H32" s="28"/>
      <c r="I32" s="26">
        <v>11009</v>
      </c>
      <c r="J32" s="28"/>
      <c r="K32" s="28">
        <v>11009</v>
      </c>
    </row>
    <row r="33" spans="1:11" ht="19.149999999999999" customHeight="1" x14ac:dyDescent="0.25">
      <c r="A33" s="25" t="s">
        <v>109</v>
      </c>
      <c r="B33" s="25"/>
      <c r="C33" s="20"/>
      <c r="D33" s="21"/>
      <c r="E33" s="32"/>
      <c r="F33" s="209"/>
      <c r="G33" s="209"/>
      <c r="H33" s="209"/>
      <c r="I33" s="32"/>
      <c r="J33" s="209"/>
      <c r="K33" s="209"/>
    </row>
    <row r="34" spans="1:11" ht="19.149999999999999" customHeight="1" x14ac:dyDescent="0.25">
      <c r="A34" s="25"/>
      <c r="B34" s="25" t="s">
        <v>111</v>
      </c>
      <c r="C34" s="20">
        <v>9</v>
      </c>
      <c r="D34" s="21"/>
      <c r="E34" s="26">
        <v>1164306</v>
      </c>
      <c r="F34" s="28"/>
      <c r="G34" s="28">
        <v>1153029</v>
      </c>
      <c r="H34" s="28"/>
      <c r="I34" s="26">
        <v>874420</v>
      </c>
      <c r="J34" s="28"/>
      <c r="K34" s="28">
        <v>874420</v>
      </c>
    </row>
    <row r="35" spans="1:11" ht="19.149999999999999" customHeight="1" x14ac:dyDescent="0.25">
      <c r="A35" s="209" t="s">
        <v>17</v>
      </c>
      <c r="B35" s="25"/>
      <c r="C35" s="20">
        <v>9</v>
      </c>
      <c r="D35" s="21"/>
      <c r="E35" s="26">
        <v>12333</v>
      </c>
      <c r="F35" s="28"/>
      <c r="G35" s="28">
        <v>12833</v>
      </c>
      <c r="H35" s="28"/>
      <c r="I35" s="26">
        <v>0</v>
      </c>
      <c r="J35" s="28"/>
      <c r="K35" s="28">
        <v>0</v>
      </c>
    </row>
    <row r="36" spans="1:11" ht="19.149999999999999" customHeight="1" x14ac:dyDescent="0.25">
      <c r="A36" s="25" t="s">
        <v>18</v>
      </c>
      <c r="B36" s="25"/>
      <c r="C36" s="20" t="s">
        <v>138</v>
      </c>
      <c r="D36" s="21"/>
      <c r="E36" s="26">
        <v>212289</v>
      </c>
      <c r="F36" s="28"/>
      <c r="G36" s="28">
        <v>217936</v>
      </c>
      <c r="H36" s="28"/>
      <c r="I36" s="26">
        <v>20158</v>
      </c>
      <c r="J36" s="28"/>
      <c r="K36" s="28">
        <v>35424</v>
      </c>
    </row>
    <row r="37" spans="1:11" ht="19.149999999999999" customHeight="1" x14ac:dyDescent="0.25">
      <c r="A37" s="25" t="s">
        <v>19</v>
      </c>
      <c r="B37" s="25"/>
      <c r="C37" s="20"/>
      <c r="D37" s="21"/>
      <c r="E37" s="26">
        <v>13773</v>
      </c>
      <c r="F37" s="28"/>
      <c r="G37" s="28">
        <v>13769</v>
      </c>
      <c r="H37" s="28"/>
      <c r="I37" s="26">
        <v>0</v>
      </c>
      <c r="J37" s="28"/>
      <c r="K37" s="28">
        <v>0</v>
      </c>
    </row>
    <row r="38" spans="1:11" ht="19.149999999999999" customHeight="1" x14ac:dyDescent="0.25">
      <c r="A38" s="25" t="s">
        <v>121</v>
      </c>
      <c r="B38" s="25"/>
      <c r="C38" s="20"/>
      <c r="D38" s="21"/>
      <c r="E38" s="26"/>
      <c r="F38" s="28"/>
      <c r="G38" s="28"/>
      <c r="H38" s="28"/>
      <c r="I38" s="26"/>
      <c r="J38" s="28"/>
      <c r="K38" s="28"/>
    </row>
    <row r="39" spans="1:11" ht="19.149999999999999" customHeight="1" x14ac:dyDescent="0.25">
      <c r="A39" s="25"/>
      <c r="B39" s="25" t="s">
        <v>122</v>
      </c>
      <c r="C39" s="20"/>
      <c r="D39" s="21"/>
      <c r="E39" s="26">
        <v>72441</v>
      </c>
      <c r="F39" s="28"/>
      <c r="G39" s="28">
        <v>79585</v>
      </c>
      <c r="H39" s="28"/>
      <c r="I39" s="26">
        <v>30632</v>
      </c>
      <c r="J39" s="28"/>
      <c r="K39" s="28">
        <v>29600</v>
      </c>
    </row>
    <row r="40" spans="1:11" ht="19.149999999999999" customHeight="1" x14ac:dyDescent="0.25">
      <c r="A40" s="25" t="s">
        <v>20</v>
      </c>
      <c r="B40" s="25"/>
      <c r="C40" s="20"/>
      <c r="D40" s="21"/>
      <c r="E40" s="36">
        <v>40553</v>
      </c>
      <c r="F40" s="28"/>
      <c r="G40" s="37">
        <v>31731</v>
      </c>
      <c r="H40" s="38"/>
      <c r="I40" s="36">
        <v>23395</v>
      </c>
      <c r="J40" s="28"/>
      <c r="K40" s="37">
        <v>19022</v>
      </c>
    </row>
    <row r="41" spans="1:11" ht="6" customHeight="1" x14ac:dyDescent="0.25">
      <c r="A41" s="209"/>
      <c r="B41" s="209"/>
      <c r="C41" s="20"/>
      <c r="D41" s="21"/>
      <c r="E41" s="22"/>
      <c r="F41" s="23"/>
      <c r="G41" s="23"/>
      <c r="H41" s="23"/>
      <c r="I41" s="22"/>
      <c r="J41" s="23"/>
      <c r="K41" s="23"/>
    </row>
    <row r="42" spans="1:11" ht="19.149999999999999" customHeight="1" x14ac:dyDescent="0.25">
      <c r="A42" s="24" t="s">
        <v>21</v>
      </c>
      <c r="B42" s="209"/>
      <c r="C42" s="20"/>
      <c r="D42" s="21"/>
      <c r="E42" s="36">
        <f>SUM(E29:E41)</f>
        <v>1558867</v>
      </c>
      <c r="F42" s="40"/>
      <c r="G42" s="37">
        <f>SUM(G28:G41)</f>
        <v>1637643</v>
      </c>
      <c r="H42" s="38"/>
      <c r="I42" s="36">
        <f>SUM(I28:I41)</f>
        <v>1185946</v>
      </c>
      <c r="J42" s="28"/>
      <c r="K42" s="37">
        <f>SUM(K28:K41)</f>
        <v>1231482</v>
      </c>
    </row>
    <row r="43" spans="1:11" ht="6" customHeight="1" x14ac:dyDescent="0.25">
      <c r="A43" s="209"/>
      <c r="B43" s="209"/>
      <c r="C43" s="20"/>
      <c r="D43" s="21"/>
      <c r="E43" s="22"/>
      <c r="F43" s="23"/>
      <c r="G43" s="23"/>
      <c r="H43" s="23"/>
      <c r="I43" s="22"/>
      <c r="J43" s="23"/>
      <c r="K43" s="23"/>
    </row>
    <row r="44" spans="1:11" ht="19.149999999999999" customHeight="1" thickBot="1" x14ac:dyDescent="0.3">
      <c r="A44" s="24" t="s">
        <v>22</v>
      </c>
      <c r="B44" s="25"/>
      <c r="C44" s="20"/>
      <c r="D44" s="21"/>
      <c r="E44" s="41">
        <f>SUM(E24+E42)</f>
        <v>5055768</v>
      </c>
      <c r="F44" s="28"/>
      <c r="G44" s="42">
        <f>SUM(G24+G42)</f>
        <v>5269650</v>
      </c>
      <c r="H44" s="38"/>
      <c r="I44" s="41">
        <f>SUM(I24+I42)</f>
        <v>3459949</v>
      </c>
      <c r="J44" s="28"/>
      <c r="K44" s="42">
        <f>SUM(K24+K42)</f>
        <v>3679636</v>
      </c>
    </row>
    <row r="45" spans="1:11" ht="19.149999999999999" customHeight="1" thickTop="1" x14ac:dyDescent="0.4">
      <c r="A45" s="24"/>
      <c r="B45" s="25"/>
      <c r="C45" s="20"/>
      <c r="D45" s="21"/>
      <c r="E45" s="43"/>
      <c r="F45" s="28"/>
      <c r="G45" s="38"/>
      <c r="H45" s="38"/>
      <c r="I45" s="43"/>
      <c r="J45" s="28"/>
      <c r="K45" s="38"/>
    </row>
    <row r="46" spans="1:11" ht="19.149999999999999" customHeight="1" x14ac:dyDescent="0.25">
      <c r="A46" s="25"/>
      <c r="B46" s="25"/>
      <c r="C46" s="20"/>
      <c r="D46" s="21"/>
      <c r="E46" s="38"/>
      <c r="F46" s="28"/>
      <c r="G46" s="38"/>
      <c r="H46" s="38"/>
      <c r="I46" s="38"/>
      <c r="J46" s="28"/>
      <c r="K46" s="38"/>
    </row>
    <row r="47" spans="1:11" ht="8.25" customHeight="1" x14ac:dyDescent="0.25"/>
    <row r="48" spans="1:11" ht="20.100000000000001" customHeight="1" x14ac:dyDescent="0.25">
      <c r="A48" s="244" t="s">
        <v>130</v>
      </c>
      <c r="B48" s="244"/>
      <c r="C48" s="244"/>
      <c r="D48" s="244"/>
      <c r="E48" s="244"/>
      <c r="F48" s="244"/>
      <c r="G48" s="244"/>
      <c r="H48" s="244"/>
      <c r="I48" s="244"/>
      <c r="J48" s="244"/>
      <c r="K48" s="244"/>
    </row>
    <row r="49" spans="1:11" ht="3" customHeight="1" x14ac:dyDescent="0.25">
      <c r="A49" s="209"/>
      <c r="B49" s="209"/>
      <c r="C49" s="209"/>
      <c r="D49" s="209"/>
      <c r="E49" s="209"/>
      <c r="F49" s="209"/>
      <c r="G49" s="209"/>
      <c r="H49" s="209"/>
      <c r="I49" s="209"/>
      <c r="J49" s="209"/>
      <c r="K49" s="209"/>
    </row>
    <row r="50" spans="1:11" ht="22.15" customHeight="1" x14ac:dyDescent="0.25">
      <c r="A50" s="48" t="s">
        <v>123</v>
      </c>
      <c r="B50" s="48"/>
      <c r="C50" s="49"/>
      <c r="D50" s="49"/>
      <c r="E50" s="50"/>
      <c r="F50" s="50"/>
      <c r="G50" s="50"/>
      <c r="H50" s="50"/>
      <c r="I50" s="50"/>
      <c r="J50" s="50"/>
      <c r="K50" s="50"/>
    </row>
    <row r="51" spans="1:11" s="6" customFormat="1" ht="20.100000000000001" customHeight="1" x14ac:dyDescent="0.25">
      <c r="A51" s="1" t="s">
        <v>0</v>
      </c>
      <c r="B51" s="2"/>
      <c r="C51" s="3"/>
      <c r="D51" s="4"/>
      <c r="E51" s="5"/>
      <c r="F51" s="5"/>
      <c r="G51" s="5"/>
      <c r="H51" s="5"/>
      <c r="I51" s="5"/>
      <c r="J51" s="5"/>
      <c r="K51" s="5"/>
    </row>
    <row r="52" spans="1:11" s="6" customFormat="1" ht="20.100000000000001" customHeight="1" x14ac:dyDescent="0.25">
      <c r="A52" s="1" t="s">
        <v>170</v>
      </c>
      <c r="B52" s="2"/>
      <c r="C52" s="3"/>
      <c r="D52" s="4"/>
      <c r="E52" s="5"/>
      <c r="F52" s="5"/>
      <c r="G52" s="5"/>
      <c r="H52" s="5"/>
      <c r="I52" s="5"/>
      <c r="J52" s="5"/>
      <c r="K52" s="5"/>
    </row>
    <row r="53" spans="1:11" s="6" customFormat="1" ht="20.100000000000001" customHeight="1" x14ac:dyDescent="0.25">
      <c r="A53" s="7" t="str">
        <f>A3</f>
        <v>ณ วันที่ 30 กันยายน พ.ศ. 2562</v>
      </c>
      <c r="B53" s="8"/>
      <c r="C53" s="9"/>
      <c r="D53" s="10"/>
      <c r="E53" s="11"/>
      <c r="F53" s="11"/>
      <c r="G53" s="11"/>
      <c r="H53" s="11"/>
      <c r="I53" s="11"/>
      <c r="J53" s="11"/>
      <c r="K53" s="11"/>
    </row>
    <row r="54" spans="1:11" s="6" customFormat="1" ht="20.100000000000001" customHeight="1" x14ac:dyDescent="0.25">
      <c r="A54" s="12"/>
      <c r="B54" s="12"/>
      <c r="C54" s="3"/>
      <c r="D54" s="4"/>
      <c r="E54" s="5"/>
      <c r="F54" s="5"/>
      <c r="G54" s="5"/>
      <c r="H54" s="5"/>
      <c r="I54" s="5"/>
      <c r="J54" s="5"/>
      <c r="K54" s="5"/>
    </row>
    <row r="55" spans="1:11" s="6" customFormat="1" ht="20.100000000000001" customHeight="1" x14ac:dyDescent="0.25">
      <c r="A55" s="12"/>
      <c r="B55" s="12"/>
      <c r="C55" s="3"/>
      <c r="D55" s="4"/>
      <c r="E55" s="243" t="s">
        <v>2</v>
      </c>
      <c r="F55" s="243"/>
      <c r="G55" s="243"/>
      <c r="H55" s="51"/>
      <c r="I55" s="243" t="s">
        <v>88</v>
      </c>
      <c r="J55" s="243"/>
      <c r="K55" s="243"/>
    </row>
    <row r="56" spans="1:11" s="6" customFormat="1" ht="20.100000000000001" customHeight="1" x14ac:dyDescent="0.25">
      <c r="A56" s="12"/>
      <c r="B56" s="12"/>
      <c r="C56" s="3"/>
      <c r="D56" s="4"/>
      <c r="E56" s="13" t="s">
        <v>3</v>
      </c>
      <c r="F56" s="14"/>
      <c r="G56" s="13" t="s">
        <v>4</v>
      </c>
      <c r="H56" s="13"/>
      <c r="I56" s="13" t="s">
        <v>3</v>
      </c>
      <c r="J56" s="13"/>
      <c r="K56" s="13" t="s">
        <v>4</v>
      </c>
    </row>
    <row r="57" spans="1:11" s="6" customFormat="1" ht="20.100000000000001" customHeight="1" x14ac:dyDescent="0.25">
      <c r="A57" s="12"/>
      <c r="B57" s="12"/>
      <c r="C57" s="3"/>
      <c r="D57" s="4"/>
      <c r="E57" s="14" t="s">
        <v>145</v>
      </c>
      <c r="F57" s="15"/>
      <c r="G57" s="16" t="s">
        <v>5</v>
      </c>
      <c r="H57" s="15"/>
      <c r="I57" s="14" t="s">
        <v>145</v>
      </c>
      <c r="J57" s="16"/>
      <c r="K57" s="14" t="s">
        <v>5</v>
      </c>
    </row>
    <row r="58" spans="1:11" s="6" customFormat="1" ht="20.100000000000001" customHeight="1" x14ac:dyDescent="0.25">
      <c r="A58" s="12"/>
      <c r="B58" s="12"/>
      <c r="C58" s="3"/>
      <c r="D58" s="4"/>
      <c r="E58" s="17" t="s">
        <v>106</v>
      </c>
      <c r="F58" s="18"/>
      <c r="G58" s="17" t="s">
        <v>91</v>
      </c>
      <c r="H58" s="18"/>
      <c r="I58" s="17" t="s">
        <v>106</v>
      </c>
      <c r="J58" s="18"/>
      <c r="K58" s="17" t="s">
        <v>91</v>
      </c>
    </row>
    <row r="59" spans="1:11" s="6" customFormat="1" ht="20.100000000000001" customHeight="1" x14ac:dyDescent="0.25">
      <c r="A59" s="12"/>
      <c r="B59" s="12"/>
      <c r="C59" s="9" t="s">
        <v>7</v>
      </c>
      <c r="D59" s="12"/>
      <c r="E59" s="19" t="s">
        <v>6</v>
      </c>
      <c r="F59" s="15"/>
      <c r="G59" s="19" t="s">
        <v>6</v>
      </c>
      <c r="H59" s="15"/>
      <c r="I59" s="19" t="s">
        <v>6</v>
      </c>
      <c r="J59" s="14"/>
      <c r="K59" s="19" t="s">
        <v>6</v>
      </c>
    </row>
    <row r="60" spans="1:11" ht="8.1" customHeight="1" x14ac:dyDescent="0.4">
      <c r="A60" s="209"/>
      <c r="B60" s="209"/>
      <c r="C60" s="43"/>
      <c r="D60" s="21"/>
      <c r="E60" s="22"/>
      <c r="F60" s="23"/>
      <c r="G60" s="23"/>
      <c r="H60" s="23"/>
      <c r="I60" s="22"/>
      <c r="J60" s="23"/>
      <c r="K60" s="23"/>
    </row>
    <row r="61" spans="1:11" ht="20.100000000000001" customHeight="1" x14ac:dyDescent="0.4">
      <c r="A61" s="24" t="s">
        <v>81</v>
      </c>
      <c r="B61" s="25"/>
      <c r="C61" s="43"/>
      <c r="D61" s="21"/>
      <c r="E61" s="22"/>
      <c r="F61" s="23"/>
      <c r="G61" s="23"/>
      <c r="H61" s="23"/>
      <c r="I61" s="22"/>
      <c r="J61" s="23"/>
      <c r="K61" s="23"/>
    </row>
    <row r="62" spans="1:11" ht="8.1" customHeight="1" x14ac:dyDescent="0.4">
      <c r="A62" s="209"/>
      <c r="B62" s="209"/>
      <c r="C62" s="43"/>
      <c r="D62" s="21"/>
      <c r="E62" s="22"/>
      <c r="F62" s="23"/>
      <c r="G62" s="23"/>
      <c r="H62" s="23"/>
      <c r="I62" s="22"/>
      <c r="J62" s="23"/>
      <c r="K62" s="23"/>
    </row>
    <row r="63" spans="1:11" ht="20.100000000000001" customHeight="1" x14ac:dyDescent="0.4">
      <c r="A63" s="24" t="s">
        <v>23</v>
      </c>
      <c r="B63" s="25"/>
      <c r="C63" s="43"/>
      <c r="D63" s="21"/>
      <c r="E63" s="22"/>
      <c r="F63" s="23"/>
      <c r="G63" s="23"/>
      <c r="H63" s="23"/>
      <c r="I63" s="22"/>
      <c r="J63" s="23"/>
      <c r="K63" s="23"/>
    </row>
    <row r="64" spans="1:11" ht="8.1" customHeight="1" x14ac:dyDescent="0.4">
      <c r="A64" s="25"/>
      <c r="B64" s="25"/>
      <c r="C64" s="43"/>
      <c r="D64" s="21"/>
      <c r="E64" s="22"/>
      <c r="F64" s="23"/>
      <c r="G64" s="23"/>
      <c r="H64" s="23"/>
      <c r="I64" s="22"/>
      <c r="J64" s="23"/>
      <c r="K64" s="23"/>
    </row>
    <row r="65" spans="1:11" ht="20.100000000000001" customHeight="1" x14ac:dyDescent="0.4">
      <c r="A65" s="209" t="s">
        <v>118</v>
      </c>
      <c r="B65" s="25"/>
      <c r="C65" s="43"/>
      <c r="D65" s="21"/>
      <c r="E65" s="22"/>
      <c r="F65" s="23"/>
      <c r="G65" s="23"/>
      <c r="H65" s="23"/>
      <c r="I65" s="22"/>
      <c r="J65" s="23"/>
      <c r="K65" s="23"/>
    </row>
    <row r="66" spans="1:11" ht="20.100000000000001" customHeight="1" x14ac:dyDescent="0.4">
      <c r="A66" s="209"/>
      <c r="B66" s="25" t="s">
        <v>113</v>
      </c>
      <c r="C66" s="52">
        <v>14</v>
      </c>
      <c r="D66" s="21"/>
      <c r="E66" s="29">
        <v>559042</v>
      </c>
      <c r="F66" s="31"/>
      <c r="G66" s="30">
        <v>232966</v>
      </c>
      <c r="H66" s="28"/>
      <c r="I66" s="26">
        <v>182004</v>
      </c>
      <c r="J66" s="28"/>
      <c r="K66" s="28">
        <v>108224</v>
      </c>
    </row>
    <row r="67" spans="1:11" ht="20.100000000000001" customHeight="1" x14ac:dyDescent="0.4">
      <c r="A67" s="25" t="s">
        <v>24</v>
      </c>
      <c r="B67" s="25"/>
      <c r="C67" s="52">
        <v>13</v>
      </c>
      <c r="D67" s="21"/>
      <c r="E67" s="29">
        <v>243058</v>
      </c>
      <c r="F67" s="40"/>
      <c r="G67" s="30">
        <v>216460</v>
      </c>
      <c r="H67" s="28"/>
      <c r="I67" s="26">
        <v>134521</v>
      </c>
      <c r="J67" s="28"/>
      <c r="K67" s="28">
        <v>113301</v>
      </c>
    </row>
    <row r="68" spans="1:11" ht="20.100000000000001" customHeight="1" x14ac:dyDescent="0.4">
      <c r="A68" s="25" t="s">
        <v>119</v>
      </c>
      <c r="B68" s="25"/>
      <c r="C68" s="43"/>
      <c r="D68" s="21"/>
      <c r="E68" s="29"/>
      <c r="F68" s="40"/>
      <c r="G68" s="30"/>
      <c r="H68" s="28"/>
      <c r="I68" s="26"/>
      <c r="J68" s="28"/>
      <c r="K68" s="28"/>
    </row>
    <row r="69" spans="1:11" ht="20.100000000000001" customHeight="1" x14ac:dyDescent="0.4">
      <c r="A69" s="25"/>
      <c r="B69" s="25" t="s">
        <v>120</v>
      </c>
      <c r="C69" s="43"/>
      <c r="D69" s="21"/>
      <c r="E69" s="29">
        <v>50067</v>
      </c>
      <c r="F69" s="40"/>
      <c r="G69" s="30">
        <v>13867</v>
      </c>
      <c r="H69" s="28"/>
      <c r="I69" s="26">
        <v>84262</v>
      </c>
      <c r="J69" s="28"/>
      <c r="K69" s="28">
        <v>8003</v>
      </c>
    </row>
    <row r="70" spans="1:11" ht="20.100000000000001" customHeight="1" x14ac:dyDescent="0.4">
      <c r="A70" s="25" t="s">
        <v>139</v>
      </c>
      <c r="B70" s="25"/>
      <c r="C70" s="43"/>
      <c r="D70" s="21"/>
      <c r="E70" s="29"/>
      <c r="F70" s="31"/>
      <c r="G70" s="30"/>
      <c r="H70" s="28"/>
      <c r="I70" s="26"/>
      <c r="J70" s="28"/>
      <c r="K70" s="28"/>
    </row>
    <row r="71" spans="1:11" ht="20.100000000000001" customHeight="1" x14ac:dyDescent="0.4">
      <c r="A71" s="25"/>
      <c r="B71" s="25" t="s">
        <v>80</v>
      </c>
      <c r="C71" s="52">
        <v>14</v>
      </c>
      <c r="D71" s="21"/>
      <c r="E71" s="29">
        <v>405764</v>
      </c>
      <c r="F71" s="31"/>
      <c r="G71" s="30">
        <v>941809</v>
      </c>
      <c r="H71" s="28"/>
      <c r="I71" s="26">
        <v>51761</v>
      </c>
      <c r="J71" s="28"/>
      <c r="K71" s="28">
        <v>720763</v>
      </c>
    </row>
    <row r="72" spans="1:11" ht="20.100000000000001" customHeight="1" x14ac:dyDescent="0.4">
      <c r="A72" s="25" t="s">
        <v>70</v>
      </c>
      <c r="B72" s="25"/>
      <c r="C72" s="43"/>
      <c r="D72" s="21"/>
      <c r="E72" s="29">
        <v>8472</v>
      </c>
      <c r="F72" s="40"/>
      <c r="G72" s="30">
        <v>27609</v>
      </c>
      <c r="H72" s="28"/>
      <c r="I72" s="26">
        <v>0</v>
      </c>
      <c r="J72" s="28"/>
      <c r="K72" s="28">
        <v>0</v>
      </c>
    </row>
    <row r="73" spans="1:11" ht="20.100000000000001" customHeight="1" x14ac:dyDescent="0.4">
      <c r="A73" s="25" t="s">
        <v>25</v>
      </c>
      <c r="B73" s="25"/>
      <c r="C73" s="43"/>
      <c r="D73" s="21"/>
      <c r="E73" s="33">
        <v>24842</v>
      </c>
      <c r="F73" s="40"/>
      <c r="G73" s="34">
        <v>26780</v>
      </c>
      <c r="H73" s="28"/>
      <c r="I73" s="36">
        <v>7122</v>
      </c>
      <c r="J73" s="28"/>
      <c r="K73" s="37">
        <v>9432</v>
      </c>
    </row>
    <row r="74" spans="1:11" ht="8.1" customHeight="1" x14ac:dyDescent="0.4">
      <c r="A74" s="25"/>
      <c r="B74" s="25"/>
      <c r="C74" s="43"/>
      <c r="D74" s="21"/>
      <c r="E74" s="53"/>
      <c r="F74" s="35"/>
      <c r="G74" s="35"/>
      <c r="H74" s="54"/>
      <c r="I74" s="55"/>
      <c r="J74" s="54"/>
      <c r="K74" s="54"/>
    </row>
    <row r="75" spans="1:11" ht="20.100000000000001" customHeight="1" x14ac:dyDescent="0.4">
      <c r="A75" s="24" t="s">
        <v>26</v>
      </c>
      <c r="B75" s="209"/>
      <c r="C75" s="43"/>
      <c r="D75" s="21"/>
      <c r="E75" s="36">
        <f>SUM(E66:E73)</f>
        <v>1291245</v>
      </c>
      <c r="F75" s="28"/>
      <c r="G75" s="37">
        <f>SUM(G66:G73)</f>
        <v>1459491</v>
      </c>
      <c r="H75" s="38"/>
      <c r="I75" s="36">
        <f>SUM(I66:I73)</f>
        <v>459670</v>
      </c>
      <c r="J75" s="28"/>
      <c r="K75" s="37">
        <f>SUM(K66:K73)</f>
        <v>959723</v>
      </c>
    </row>
    <row r="76" spans="1:11" ht="20.100000000000001" customHeight="1" x14ac:dyDescent="0.4">
      <c r="A76" s="209"/>
      <c r="B76" s="209"/>
      <c r="C76" s="43"/>
      <c r="D76" s="21"/>
      <c r="E76" s="39"/>
      <c r="F76" s="31"/>
      <c r="G76" s="31"/>
      <c r="H76" s="31"/>
      <c r="I76" s="39"/>
      <c r="J76" s="31"/>
      <c r="K76" s="31"/>
    </row>
    <row r="77" spans="1:11" ht="20.100000000000001" customHeight="1" x14ac:dyDescent="0.4">
      <c r="A77" s="24" t="s">
        <v>27</v>
      </c>
      <c r="B77" s="25"/>
      <c r="C77" s="43"/>
      <c r="D77" s="21"/>
      <c r="E77" s="39"/>
      <c r="F77" s="31"/>
      <c r="G77" s="31"/>
      <c r="H77" s="31"/>
      <c r="I77" s="39"/>
      <c r="J77" s="31"/>
      <c r="K77" s="31"/>
    </row>
    <row r="78" spans="1:11" ht="8.1" customHeight="1" x14ac:dyDescent="0.4">
      <c r="A78" s="209"/>
      <c r="B78" s="209"/>
      <c r="C78" s="43"/>
      <c r="D78" s="21"/>
      <c r="E78" s="39"/>
      <c r="F78" s="31"/>
      <c r="G78" s="31"/>
      <c r="H78" s="31"/>
      <c r="I78" s="39"/>
      <c r="J78" s="31"/>
      <c r="K78" s="31"/>
    </row>
    <row r="79" spans="1:11" ht="20.100000000000001" customHeight="1" x14ac:dyDescent="0.4">
      <c r="A79" s="25" t="s">
        <v>124</v>
      </c>
      <c r="B79" s="25"/>
      <c r="C79" s="52">
        <v>14</v>
      </c>
      <c r="D79" s="21"/>
      <c r="E79" s="29">
        <v>1133632</v>
      </c>
      <c r="F79" s="40"/>
      <c r="G79" s="30">
        <v>1159563</v>
      </c>
      <c r="H79" s="28"/>
      <c r="I79" s="26">
        <v>807547</v>
      </c>
      <c r="J79" s="28"/>
      <c r="K79" s="28">
        <v>438737</v>
      </c>
    </row>
    <row r="80" spans="1:11" ht="20.100000000000001" customHeight="1" x14ac:dyDescent="0.4">
      <c r="A80" s="25" t="s">
        <v>82</v>
      </c>
      <c r="B80" s="25"/>
      <c r="C80" s="43"/>
      <c r="D80" s="21"/>
      <c r="E80" s="29">
        <v>22696</v>
      </c>
      <c r="F80" s="40"/>
      <c r="G80" s="30">
        <v>17473</v>
      </c>
      <c r="H80" s="28"/>
      <c r="I80" s="26">
        <v>11436</v>
      </c>
      <c r="J80" s="28"/>
      <c r="K80" s="28">
        <v>8506</v>
      </c>
    </row>
    <row r="81" spans="1:11" ht="20.100000000000001" customHeight="1" x14ac:dyDescent="0.4">
      <c r="A81" s="25" t="s">
        <v>28</v>
      </c>
      <c r="B81" s="25"/>
      <c r="C81" s="43"/>
      <c r="D81" s="21"/>
      <c r="E81" s="33">
        <v>2950</v>
      </c>
      <c r="F81" s="40"/>
      <c r="G81" s="34">
        <v>6524</v>
      </c>
      <c r="H81" s="28"/>
      <c r="I81" s="36">
        <v>2346</v>
      </c>
      <c r="J81" s="28"/>
      <c r="K81" s="37">
        <v>3950</v>
      </c>
    </row>
    <row r="82" spans="1:11" ht="8.1" customHeight="1" x14ac:dyDescent="0.25">
      <c r="A82" s="209"/>
      <c r="B82" s="209"/>
      <c r="C82" s="20"/>
      <c r="D82" s="21"/>
      <c r="E82" s="22"/>
      <c r="F82" s="23"/>
      <c r="G82" s="23"/>
      <c r="H82" s="23"/>
      <c r="I82" s="22"/>
      <c r="J82" s="23"/>
      <c r="K82" s="23"/>
    </row>
    <row r="83" spans="1:11" ht="20.100000000000001" customHeight="1" x14ac:dyDescent="0.25">
      <c r="A83" s="24" t="s">
        <v>29</v>
      </c>
      <c r="B83" s="209"/>
      <c r="C83" s="20"/>
      <c r="D83" s="21"/>
      <c r="E83" s="36">
        <f>SUM(E79:E81)</f>
        <v>1159278</v>
      </c>
      <c r="F83" s="38"/>
      <c r="G83" s="37">
        <f>SUM(G79:G81)</f>
        <v>1183560</v>
      </c>
      <c r="H83" s="38"/>
      <c r="I83" s="36">
        <f>SUM(I79:I81)</f>
        <v>821329</v>
      </c>
      <c r="J83" s="38"/>
      <c r="K83" s="37">
        <f>SUM(K79:K81)</f>
        <v>451193</v>
      </c>
    </row>
    <row r="84" spans="1:11" ht="8.1" customHeight="1" x14ac:dyDescent="0.25">
      <c r="A84" s="209"/>
      <c r="B84" s="209"/>
      <c r="C84" s="20"/>
      <c r="D84" s="21"/>
      <c r="E84" s="22"/>
      <c r="F84" s="23"/>
      <c r="G84" s="23"/>
      <c r="H84" s="23"/>
      <c r="I84" s="22"/>
      <c r="J84" s="23"/>
      <c r="K84" s="23"/>
    </row>
    <row r="85" spans="1:11" ht="20.100000000000001" customHeight="1" x14ac:dyDescent="0.25">
      <c r="A85" s="24" t="s">
        <v>30</v>
      </c>
      <c r="B85" s="25"/>
      <c r="C85" s="20"/>
      <c r="D85" s="21"/>
      <c r="E85" s="36">
        <f>E75+E83</f>
        <v>2450523</v>
      </c>
      <c r="F85" s="38"/>
      <c r="G85" s="37">
        <f>G75+G83</f>
        <v>2643051</v>
      </c>
      <c r="H85" s="38"/>
      <c r="I85" s="36">
        <f>I75+I83</f>
        <v>1280999</v>
      </c>
      <c r="J85" s="38"/>
      <c r="K85" s="37">
        <f>K75+K83</f>
        <v>1410916</v>
      </c>
    </row>
    <row r="86" spans="1:11" ht="20.100000000000001" customHeight="1" x14ac:dyDescent="0.25">
      <c r="A86" s="25"/>
      <c r="B86" s="25"/>
      <c r="C86" s="20"/>
      <c r="D86" s="21"/>
      <c r="E86" s="56"/>
      <c r="F86" s="57"/>
      <c r="G86" s="56"/>
      <c r="H86" s="57"/>
      <c r="I86" s="56"/>
      <c r="J86" s="57"/>
      <c r="K86" s="56"/>
    </row>
    <row r="87" spans="1:11" ht="20.100000000000001" customHeight="1" x14ac:dyDescent="0.25">
      <c r="A87" s="25"/>
      <c r="B87" s="25"/>
      <c r="C87" s="20"/>
      <c r="D87" s="21"/>
      <c r="E87" s="56"/>
      <c r="F87" s="57"/>
      <c r="G87" s="56"/>
      <c r="H87" s="57"/>
      <c r="I87" s="56"/>
      <c r="J87" s="57"/>
      <c r="K87" s="56"/>
    </row>
    <row r="88" spans="1:11" ht="20.100000000000001" customHeight="1" x14ac:dyDescent="0.25">
      <c r="A88" s="25"/>
      <c r="B88" s="25"/>
      <c r="C88" s="20"/>
      <c r="D88" s="21"/>
      <c r="E88" s="56"/>
      <c r="F88" s="57"/>
      <c r="G88" s="56"/>
      <c r="H88" s="57"/>
      <c r="I88" s="56"/>
      <c r="J88" s="57"/>
      <c r="K88" s="56"/>
    </row>
    <row r="89" spans="1:11" ht="20.100000000000001" customHeight="1" x14ac:dyDescent="0.25">
      <c r="A89" s="25"/>
      <c r="B89" s="25"/>
      <c r="C89" s="20"/>
      <c r="D89" s="21"/>
      <c r="E89" s="56"/>
      <c r="F89" s="57"/>
      <c r="G89" s="56"/>
      <c r="H89" s="57"/>
      <c r="I89" s="56"/>
      <c r="J89" s="57"/>
      <c r="K89" s="56"/>
    </row>
    <row r="90" spans="1:11" ht="20.100000000000001" customHeight="1" x14ac:dyDescent="0.25">
      <c r="A90" s="25"/>
      <c r="B90" s="25"/>
      <c r="C90" s="20"/>
      <c r="D90" s="21"/>
      <c r="E90" s="56"/>
      <c r="F90" s="57"/>
      <c r="G90" s="56"/>
      <c r="H90" s="57"/>
      <c r="I90" s="56"/>
      <c r="J90" s="57"/>
      <c r="K90" s="56"/>
    </row>
    <row r="91" spans="1:11" ht="20.100000000000001" customHeight="1" x14ac:dyDescent="0.25">
      <c r="A91" s="25"/>
      <c r="B91" s="25"/>
      <c r="C91" s="20"/>
      <c r="D91" s="21"/>
      <c r="E91" s="56"/>
      <c r="F91" s="57"/>
      <c r="G91" s="56"/>
      <c r="H91" s="57"/>
      <c r="I91" s="56"/>
      <c r="J91" s="57"/>
      <c r="K91" s="56"/>
    </row>
    <row r="92" spans="1:11" ht="20.100000000000001" customHeight="1" x14ac:dyDescent="0.25">
      <c r="A92" s="25"/>
      <c r="B92" s="25"/>
      <c r="C92" s="20"/>
      <c r="D92" s="21"/>
      <c r="E92" s="56"/>
      <c r="F92" s="57"/>
      <c r="G92" s="56"/>
      <c r="H92" s="57"/>
      <c r="I92" s="56"/>
      <c r="J92" s="57"/>
      <c r="K92" s="56"/>
    </row>
    <row r="93" spans="1:11" ht="20.100000000000001" customHeight="1" x14ac:dyDescent="0.25">
      <c r="A93" s="25"/>
      <c r="B93" s="25"/>
      <c r="C93" s="20"/>
      <c r="D93" s="21"/>
      <c r="E93" s="56"/>
      <c r="F93" s="57"/>
      <c r="G93" s="56"/>
      <c r="H93" s="57"/>
      <c r="I93" s="56"/>
      <c r="J93" s="57"/>
      <c r="K93" s="56"/>
    </row>
    <row r="94" spans="1:11" ht="18.75" customHeight="1" x14ac:dyDescent="0.25">
      <c r="A94" s="25"/>
      <c r="B94" s="25"/>
      <c r="C94" s="20"/>
      <c r="D94" s="21"/>
      <c r="E94" s="56"/>
      <c r="F94" s="57"/>
      <c r="G94" s="56"/>
      <c r="H94" s="57"/>
      <c r="I94" s="56"/>
      <c r="J94" s="57"/>
      <c r="K94" s="56"/>
    </row>
    <row r="95" spans="1:11" ht="17.25" customHeight="1" x14ac:dyDescent="0.25">
      <c r="A95" s="25"/>
      <c r="B95" s="25"/>
      <c r="C95" s="20"/>
      <c r="D95" s="21"/>
      <c r="E95" s="56"/>
      <c r="F95" s="57"/>
      <c r="G95" s="56"/>
      <c r="H95" s="57"/>
      <c r="I95" s="56"/>
      <c r="J95" s="57"/>
      <c r="K95" s="56"/>
    </row>
    <row r="96" spans="1:11" ht="22.15" customHeight="1" x14ac:dyDescent="0.25">
      <c r="A96" s="58" t="str">
        <f>+A50</f>
        <v>หมายเหตุประกอบข้อมูลทางการเงินระหว่างกาลแบบย่อเป็นส่วนหนึ่งของข้อมูลทางการเงินระหว่างกาลนี้</v>
      </c>
      <c r="B96" s="58"/>
      <c r="C96" s="59"/>
      <c r="D96" s="60"/>
      <c r="E96" s="61"/>
      <c r="F96" s="61"/>
      <c r="G96" s="61"/>
      <c r="H96" s="61"/>
      <c r="I96" s="61"/>
      <c r="J96" s="61"/>
      <c r="K96" s="61"/>
    </row>
    <row r="97" spans="1:11" s="6" customFormat="1" ht="20.100000000000001" customHeight="1" x14ac:dyDescent="0.25">
      <c r="A97" s="1" t="s">
        <v>0</v>
      </c>
      <c r="B97" s="2"/>
      <c r="C97" s="3"/>
      <c r="D97" s="4"/>
      <c r="E97" s="5"/>
      <c r="F97" s="5"/>
      <c r="G97" s="5"/>
      <c r="H97" s="5"/>
      <c r="I97" s="5"/>
      <c r="J97" s="5"/>
      <c r="K97" s="5"/>
    </row>
    <row r="98" spans="1:11" s="6" customFormat="1" ht="20.100000000000001" customHeight="1" x14ac:dyDescent="0.25">
      <c r="A98" s="1" t="s">
        <v>170</v>
      </c>
      <c r="B98" s="2"/>
      <c r="C98" s="3"/>
      <c r="D98" s="4"/>
      <c r="E98" s="5"/>
      <c r="F98" s="5"/>
      <c r="G98" s="5"/>
      <c r="H98" s="5"/>
      <c r="I98" s="5"/>
      <c r="J98" s="5"/>
      <c r="K98" s="5"/>
    </row>
    <row r="99" spans="1:11" s="6" customFormat="1" ht="20.100000000000001" customHeight="1" x14ac:dyDescent="0.25">
      <c r="A99" s="7" t="str">
        <f>A53</f>
        <v>ณ วันที่ 30 กันยายน พ.ศ. 2562</v>
      </c>
      <c r="B99" s="8"/>
      <c r="C99" s="9"/>
      <c r="D99" s="10"/>
      <c r="E99" s="11"/>
      <c r="F99" s="11"/>
      <c r="G99" s="11"/>
      <c r="H99" s="11"/>
      <c r="I99" s="11"/>
      <c r="J99" s="11"/>
      <c r="K99" s="11"/>
    </row>
    <row r="100" spans="1:11" s="6" customFormat="1" ht="20.100000000000001" customHeight="1" x14ac:dyDescent="0.25">
      <c r="A100" s="12"/>
      <c r="B100" s="12"/>
      <c r="C100" s="3"/>
      <c r="D100" s="4"/>
      <c r="E100" s="5"/>
      <c r="F100" s="5"/>
      <c r="G100" s="5"/>
      <c r="H100" s="5"/>
      <c r="I100" s="5"/>
      <c r="J100" s="5"/>
      <c r="K100" s="5"/>
    </row>
    <row r="101" spans="1:11" s="6" customFormat="1" ht="20.100000000000001" customHeight="1" x14ac:dyDescent="0.25">
      <c r="A101" s="12"/>
      <c r="B101" s="12"/>
      <c r="C101" s="3"/>
      <c r="D101" s="4"/>
      <c r="E101" s="243" t="s">
        <v>2</v>
      </c>
      <c r="F101" s="243"/>
      <c r="G101" s="243"/>
      <c r="H101" s="5"/>
      <c r="I101" s="243" t="s">
        <v>88</v>
      </c>
      <c r="J101" s="243"/>
      <c r="K101" s="243"/>
    </row>
    <row r="102" spans="1:11" s="6" customFormat="1" ht="20.100000000000001" customHeight="1" x14ac:dyDescent="0.25">
      <c r="A102" s="12"/>
      <c r="B102" s="12"/>
      <c r="C102" s="3"/>
      <c r="D102" s="4"/>
      <c r="E102" s="13" t="s">
        <v>3</v>
      </c>
      <c r="F102" s="14"/>
      <c r="G102" s="13" t="s">
        <v>4</v>
      </c>
      <c r="H102" s="13"/>
      <c r="I102" s="13" t="s">
        <v>3</v>
      </c>
      <c r="J102" s="13"/>
      <c r="K102" s="13" t="s">
        <v>4</v>
      </c>
    </row>
    <row r="103" spans="1:11" s="6" customFormat="1" ht="20.100000000000001" customHeight="1" x14ac:dyDescent="0.25">
      <c r="A103" s="12"/>
      <c r="B103" s="12"/>
      <c r="C103" s="3"/>
      <c r="D103" s="4"/>
      <c r="E103" s="14" t="s">
        <v>145</v>
      </c>
      <c r="F103" s="15"/>
      <c r="G103" s="16" t="s">
        <v>5</v>
      </c>
      <c r="H103" s="15"/>
      <c r="I103" s="14" t="s">
        <v>145</v>
      </c>
      <c r="J103" s="16"/>
      <c r="K103" s="14" t="s">
        <v>5</v>
      </c>
    </row>
    <row r="104" spans="1:11" s="6" customFormat="1" ht="20.100000000000001" customHeight="1" x14ac:dyDescent="0.25">
      <c r="A104" s="12"/>
      <c r="B104" s="12"/>
      <c r="C104" s="3"/>
      <c r="D104" s="4"/>
      <c r="E104" s="17" t="s">
        <v>106</v>
      </c>
      <c r="F104" s="18"/>
      <c r="G104" s="17" t="s">
        <v>91</v>
      </c>
      <c r="H104" s="18"/>
      <c r="I104" s="17" t="s">
        <v>106</v>
      </c>
      <c r="J104" s="18"/>
      <c r="K104" s="17" t="s">
        <v>91</v>
      </c>
    </row>
    <row r="105" spans="1:11" s="6" customFormat="1" ht="20.100000000000001" customHeight="1" x14ac:dyDescent="0.4">
      <c r="A105" s="12"/>
      <c r="B105" s="12"/>
      <c r="C105" s="62"/>
      <c r="D105" s="12"/>
      <c r="E105" s="19" t="s">
        <v>6</v>
      </c>
      <c r="F105" s="15"/>
      <c r="G105" s="19" t="s">
        <v>6</v>
      </c>
      <c r="H105" s="15"/>
      <c r="I105" s="19" t="s">
        <v>6</v>
      </c>
      <c r="J105" s="14"/>
      <c r="K105" s="19" t="s">
        <v>6</v>
      </c>
    </row>
    <row r="106" spans="1:11" ht="8.1" customHeight="1" x14ac:dyDescent="0.4">
      <c r="A106" s="209"/>
      <c r="B106" s="209"/>
      <c r="C106" s="43"/>
      <c r="D106" s="21"/>
      <c r="E106" s="22"/>
      <c r="F106" s="23"/>
      <c r="G106" s="23"/>
      <c r="H106" s="23"/>
      <c r="I106" s="22"/>
      <c r="J106" s="23"/>
      <c r="K106" s="23"/>
    </row>
    <row r="107" spans="1:11" ht="20.100000000000001" customHeight="1" x14ac:dyDescent="0.25">
      <c r="A107" s="24" t="s">
        <v>171</v>
      </c>
      <c r="B107" s="25"/>
      <c r="C107" s="20"/>
      <c r="D107" s="21"/>
      <c r="E107" s="22"/>
      <c r="F107" s="23"/>
      <c r="G107" s="23"/>
      <c r="H107" s="23"/>
      <c r="I107" s="22"/>
      <c r="J107" s="23"/>
      <c r="K107" s="23"/>
    </row>
    <row r="108" spans="1:11" ht="8.1" customHeight="1" x14ac:dyDescent="0.25">
      <c r="A108" s="25"/>
      <c r="B108" s="25"/>
      <c r="C108" s="20"/>
      <c r="D108" s="21"/>
      <c r="E108" s="63"/>
      <c r="F108" s="56"/>
      <c r="G108" s="56"/>
      <c r="H108" s="56"/>
      <c r="I108" s="63"/>
      <c r="J108" s="56"/>
      <c r="K108" s="56"/>
    </row>
    <row r="109" spans="1:11" ht="20.100000000000001" customHeight="1" x14ac:dyDescent="0.25">
      <c r="A109" s="24" t="s">
        <v>83</v>
      </c>
      <c r="B109" s="25"/>
      <c r="C109" s="20"/>
      <c r="D109" s="21"/>
      <c r="E109" s="22"/>
      <c r="F109" s="23"/>
      <c r="G109" s="23"/>
      <c r="H109" s="23"/>
      <c r="I109" s="22"/>
      <c r="J109" s="23"/>
      <c r="K109" s="23"/>
    </row>
    <row r="110" spans="1:11" ht="8.1" customHeight="1" x14ac:dyDescent="0.25">
      <c r="A110" s="25"/>
      <c r="B110" s="25"/>
      <c r="C110" s="20"/>
      <c r="D110" s="21"/>
      <c r="E110" s="22"/>
      <c r="F110" s="23"/>
      <c r="G110" s="23"/>
      <c r="H110" s="23"/>
      <c r="I110" s="22"/>
      <c r="J110" s="23"/>
      <c r="K110" s="23"/>
    </row>
    <row r="111" spans="1:11" ht="20.100000000000001" customHeight="1" x14ac:dyDescent="0.25">
      <c r="A111" s="25" t="s">
        <v>31</v>
      </c>
      <c r="B111" s="25"/>
      <c r="C111" s="64"/>
      <c r="D111" s="44"/>
      <c r="E111" s="65"/>
      <c r="F111" s="44"/>
      <c r="G111" s="44"/>
      <c r="H111" s="44"/>
      <c r="I111" s="65"/>
      <c r="J111" s="44"/>
      <c r="K111" s="44"/>
    </row>
    <row r="112" spans="1:11" ht="20.100000000000001" customHeight="1" x14ac:dyDescent="0.25">
      <c r="A112" s="25"/>
      <c r="B112" s="66" t="s">
        <v>32</v>
      </c>
      <c r="C112" s="64"/>
      <c r="D112" s="44"/>
      <c r="E112" s="65"/>
      <c r="F112" s="44"/>
      <c r="G112" s="44"/>
      <c r="H112" s="44"/>
      <c r="I112" s="65"/>
      <c r="J112" s="44"/>
      <c r="K112" s="44"/>
    </row>
    <row r="113" spans="1:11" ht="20.100000000000001" customHeight="1" x14ac:dyDescent="0.25">
      <c r="A113" s="25"/>
      <c r="B113" s="25" t="s">
        <v>75</v>
      </c>
      <c r="C113" s="64"/>
      <c r="D113" s="44"/>
      <c r="E113" s="65"/>
      <c r="F113" s="44"/>
      <c r="G113" s="44"/>
      <c r="H113" s="44"/>
      <c r="I113" s="65"/>
      <c r="J113" s="44"/>
      <c r="K113" s="44"/>
    </row>
    <row r="114" spans="1:11" ht="20.100000000000001" customHeight="1" thickBot="1" x14ac:dyDescent="0.3">
      <c r="A114" s="25"/>
      <c r="B114" s="25" t="s">
        <v>74</v>
      </c>
      <c r="C114" s="64"/>
      <c r="D114" s="67"/>
      <c r="E114" s="41">
        <v>1000000</v>
      </c>
      <c r="F114" s="28"/>
      <c r="G114" s="42">
        <v>1000000</v>
      </c>
      <c r="H114" s="28"/>
      <c r="I114" s="41">
        <v>1000000</v>
      </c>
      <c r="J114" s="28"/>
      <c r="K114" s="42">
        <v>1000000</v>
      </c>
    </row>
    <row r="115" spans="1:11" ht="8.1" customHeight="1" thickTop="1" x14ac:dyDescent="0.25">
      <c r="A115" s="25"/>
      <c r="B115" s="25"/>
      <c r="C115" s="20"/>
      <c r="D115" s="21"/>
      <c r="E115" s="63"/>
      <c r="F115" s="56"/>
      <c r="G115" s="56"/>
      <c r="H115" s="56"/>
      <c r="I115" s="63"/>
      <c r="J115" s="56"/>
      <c r="K115" s="56"/>
    </row>
    <row r="116" spans="1:11" ht="20.100000000000001" customHeight="1" x14ac:dyDescent="0.25">
      <c r="A116" s="25"/>
      <c r="B116" s="66" t="s">
        <v>72</v>
      </c>
      <c r="C116" s="20"/>
      <c r="D116" s="21"/>
      <c r="E116" s="63"/>
      <c r="F116" s="56"/>
      <c r="G116" s="56"/>
      <c r="H116" s="56"/>
      <c r="I116" s="63"/>
      <c r="J116" s="56"/>
      <c r="K116" s="56"/>
    </row>
    <row r="117" spans="1:11" ht="20.100000000000001" customHeight="1" x14ac:dyDescent="0.25">
      <c r="A117" s="25"/>
      <c r="B117" s="209" t="s">
        <v>75</v>
      </c>
      <c r="C117" s="20"/>
      <c r="D117" s="21"/>
      <c r="E117" s="26"/>
      <c r="F117" s="28"/>
      <c r="G117" s="28"/>
      <c r="H117" s="28"/>
      <c r="I117" s="26"/>
      <c r="J117" s="28"/>
      <c r="K117" s="28"/>
    </row>
    <row r="118" spans="1:11" ht="20.100000000000001" customHeight="1" x14ac:dyDescent="0.25">
      <c r="A118" s="25"/>
      <c r="B118" s="209" t="s">
        <v>74</v>
      </c>
      <c r="C118" s="64"/>
      <c r="D118" s="67"/>
      <c r="E118" s="26">
        <v>1000000</v>
      </c>
      <c r="F118" s="28"/>
      <c r="G118" s="28">
        <v>1000000</v>
      </c>
      <c r="H118" s="28"/>
      <c r="I118" s="26">
        <v>1000000</v>
      </c>
      <c r="J118" s="28"/>
      <c r="K118" s="28">
        <v>1000000</v>
      </c>
    </row>
    <row r="119" spans="1:11" ht="20.100000000000001" customHeight="1" x14ac:dyDescent="0.25">
      <c r="A119" s="25"/>
      <c r="B119" s="209" t="s">
        <v>125</v>
      </c>
      <c r="C119" s="64"/>
      <c r="D119" s="67"/>
      <c r="E119" s="26">
        <v>467900</v>
      </c>
      <c r="F119" s="28"/>
      <c r="G119" s="28">
        <v>467900</v>
      </c>
      <c r="H119" s="28"/>
      <c r="I119" s="26">
        <v>467900</v>
      </c>
      <c r="J119" s="28"/>
      <c r="K119" s="28">
        <v>467900</v>
      </c>
    </row>
    <row r="120" spans="1:11" ht="20.100000000000001" customHeight="1" x14ac:dyDescent="0.25">
      <c r="A120" s="25" t="s">
        <v>33</v>
      </c>
      <c r="B120" s="25"/>
      <c r="C120" s="20"/>
      <c r="D120" s="21"/>
      <c r="E120" s="26"/>
      <c r="F120" s="28"/>
      <c r="G120" s="28"/>
      <c r="H120" s="28"/>
      <c r="I120" s="26"/>
      <c r="J120" s="28"/>
      <c r="K120" s="28"/>
    </row>
    <row r="121" spans="1:11" ht="20.100000000000001" customHeight="1" x14ac:dyDescent="0.25">
      <c r="A121" s="209"/>
      <c r="B121" s="25" t="s">
        <v>34</v>
      </c>
      <c r="C121" s="20"/>
      <c r="D121" s="21"/>
      <c r="E121" s="26">
        <v>100000</v>
      </c>
      <c r="F121" s="28"/>
      <c r="G121" s="28">
        <v>100000</v>
      </c>
      <c r="H121" s="28"/>
      <c r="I121" s="26">
        <v>100000</v>
      </c>
      <c r="J121" s="28"/>
      <c r="K121" s="28">
        <v>100000</v>
      </c>
    </row>
    <row r="122" spans="1:11" ht="20.100000000000001" customHeight="1" x14ac:dyDescent="0.25">
      <c r="A122" s="209"/>
      <c r="B122" s="25" t="s">
        <v>35</v>
      </c>
      <c r="C122" s="20"/>
      <c r="D122" s="21"/>
      <c r="E122" s="26">
        <v>1060982</v>
      </c>
      <c r="F122" s="28"/>
      <c r="G122" s="28">
        <v>1081987</v>
      </c>
      <c r="H122" s="28"/>
      <c r="I122" s="26">
        <v>611050</v>
      </c>
      <c r="J122" s="28"/>
      <c r="K122" s="28">
        <v>700471</v>
      </c>
    </row>
    <row r="123" spans="1:11" ht="20.100000000000001" customHeight="1" x14ac:dyDescent="0.25">
      <c r="A123" s="209" t="s">
        <v>84</v>
      </c>
      <c r="B123" s="25"/>
      <c r="C123" s="20"/>
      <c r="D123" s="21"/>
      <c r="E123" s="36">
        <v>-23637</v>
      </c>
      <c r="F123" s="28"/>
      <c r="G123" s="37">
        <v>-23288</v>
      </c>
      <c r="H123" s="28"/>
      <c r="I123" s="36">
        <v>0</v>
      </c>
      <c r="J123" s="28"/>
      <c r="K123" s="37">
        <v>349</v>
      </c>
    </row>
    <row r="124" spans="1:11" ht="8.1" customHeight="1" x14ac:dyDescent="0.25">
      <c r="A124" s="25"/>
      <c r="B124" s="25"/>
      <c r="C124" s="20"/>
      <c r="D124" s="21"/>
      <c r="E124" s="63"/>
      <c r="F124" s="56"/>
      <c r="G124" s="56"/>
      <c r="H124" s="56"/>
      <c r="I124" s="63"/>
      <c r="J124" s="56"/>
      <c r="K124" s="56"/>
    </row>
    <row r="125" spans="1:11" ht="20.100000000000001" customHeight="1" x14ac:dyDescent="0.25">
      <c r="A125" s="24" t="s">
        <v>85</v>
      </c>
      <c r="B125" s="25"/>
      <c r="C125" s="20"/>
      <c r="D125" s="21"/>
      <c r="E125" s="36">
        <f>SUM(E117:E123)</f>
        <v>2605245</v>
      </c>
      <c r="F125" s="28"/>
      <c r="G125" s="37">
        <f>SUM(G117:G123)</f>
        <v>2626599</v>
      </c>
      <c r="H125" s="38"/>
      <c r="I125" s="36">
        <f>SUM(I117:I123)</f>
        <v>2178950</v>
      </c>
      <c r="J125" s="28"/>
      <c r="K125" s="37">
        <f>SUM(K117:K123)</f>
        <v>2268720</v>
      </c>
    </row>
    <row r="126" spans="1:11" ht="8.1" customHeight="1" x14ac:dyDescent="0.25">
      <c r="A126" s="25"/>
      <c r="B126" s="25"/>
      <c r="C126" s="20"/>
      <c r="D126" s="21"/>
      <c r="E126" s="63"/>
      <c r="F126" s="56"/>
      <c r="G126" s="56"/>
      <c r="H126" s="56"/>
      <c r="I126" s="63"/>
      <c r="J126" s="56"/>
      <c r="K126" s="56"/>
    </row>
    <row r="127" spans="1:11" ht="20.100000000000001" customHeight="1" thickBot="1" x14ac:dyDescent="0.3">
      <c r="A127" s="24" t="s">
        <v>86</v>
      </c>
      <c r="B127" s="25"/>
      <c r="C127" s="20"/>
      <c r="D127" s="21"/>
      <c r="E127" s="41">
        <f>SUM(E85,E125)</f>
        <v>5055768</v>
      </c>
      <c r="F127" s="38"/>
      <c r="G127" s="42">
        <f>SUM(G85,G125)</f>
        <v>5269650</v>
      </c>
      <c r="H127" s="38"/>
      <c r="I127" s="41">
        <f>SUM(I85,I125)</f>
        <v>3459949</v>
      </c>
      <c r="J127" s="38"/>
      <c r="K127" s="42">
        <f>SUM(K85,K125)</f>
        <v>3679636</v>
      </c>
    </row>
    <row r="128" spans="1:11" ht="20.100000000000001" customHeight="1" thickTop="1" x14ac:dyDescent="0.25">
      <c r="A128" s="68"/>
      <c r="B128" s="68"/>
      <c r="C128" s="69"/>
      <c r="D128" s="70"/>
      <c r="E128" s="56"/>
      <c r="F128" s="57"/>
      <c r="G128" s="71"/>
      <c r="H128" s="57"/>
      <c r="I128" s="57"/>
      <c r="J128" s="57"/>
      <c r="K128" s="57"/>
    </row>
    <row r="129" spans="1:11" ht="20.100000000000001" customHeight="1" x14ac:dyDescent="0.25">
      <c r="A129" s="68"/>
      <c r="B129" s="68"/>
      <c r="C129" s="69"/>
      <c r="D129" s="70"/>
      <c r="E129" s="56"/>
      <c r="F129" s="57"/>
      <c r="G129" s="57"/>
      <c r="H129" s="57"/>
      <c r="I129" s="57"/>
      <c r="J129" s="57"/>
      <c r="K129" s="57"/>
    </row>
    <row r="130" spans="1:11" ht="20.100000000000001" customHeight="1" x14ac:dyDescent="0.25">
      <c r="A130" s="68"/>
      <c r="B130" s="68"/>
      <c r="C130" s="69"/>
      <c r="D130" s="70"/>
      <c r="E130" s="56"/>
      <c r="F130" s="57"/>
      <c r="G130" s="56"/>
      <c r="H130" s="56"/>
      <c r="I130" s="56"/>
      <c r="J130" s="56"/>
      <c r="K130" s="56"/>
    </row>
    <row r="131" spans="1:11" ht="20.100000000000001" customHeight="1" x14ac:dyDescent="0.25">
      <c r="A131" s="68"/>
      <c r="B131" s="68"/>
      <c r="C131" s="69"/>
      <c r="D131" s="70"/>
      <c r="E131" s="56"/>
      <c r="F131" s="57"/>
      <c r="G131" s="56"/>
      <c r="H131" s="56"/>
      <c r="I131" s="56"/>
      <c r="J131" s="56"/>
      <c r="K131" s="56"/>
    </row>
    <row r="132" spans="1:11" ht="20.100000000000001" customHeight="1" x14ac:dyDescent="0.25">
      <c r="A132" s="68"/>
      <c r="B132" s="68"/>
      <c r="C132" s="69"/>
      <c r="D132" s="70"/>
      <c r="E132" s="56"/>
      <c r="F132" s="57"/>
      <c r="G132" s="56"/>
      <c r="H132" s="56"/>
      <c r="I132" s="56"/>
      <c r="J132" s="56"/>
      <c r="K132" s="56"/>
    </row>
    <row r="133" spans="1:11" ht="20.100000000000001" customHeight="1" x14ac:dyDescent="0.25">
      <c r="A133" s="68"/>
      <c r="B133" s="68"/>
      <c r="C133" s="69"/>
      <c r="D133" s="70"/>
      <c r="E133" s="56"/>
      <c r="F133" s="57"/>
      <c r="G133" s="56"/>
      <c r="H133" s="56"/>
      <c r="I133" s="56"/>
      <c r="J133" s="56"/>
      <c r="K133" s="56"/>
    </row>
    <row r="134" spans="1:11" ht="20.100000000000001" customHeight="1" x14ac:dyDescent="0.25">
      <c r="A134" s="68"/>
      <c r="B134" s="68"/>
      <c r="C134" s="69"/>
      <c r="D134" s="70"/>
      <c r="E134" s="56"/>
      <c r="F134" s="57"/>
      <c r="G134" s="56"/>
      <c r="H134" s="56"/>
      <c r="I134" s="56"/>
      <c r="J134" s="56"/>
      <c r="K134" s="56"/>
    </row>
    <row r="135" spans="1:11" ht="20.100000000000001" customHeight="1" x14ac:dyDescent="0.25">
      <c r="A135" s="68"/>
      <c r="B135" s="68"/>
      <c r="C135" s="69"/>
      <c r="D135" s="70"/>
      <c r="E135" s="56"/>
      <c r="F135" s="57"/>
      <c r="G135" s="56"/>
      <c r="H135" s="56"/>
      <c r="I135" s="56"/>
      <c r="J135" s="56"/>
      <c r="K135" s="56"/>
    </row>
    <row r="136" spans="1:11" ht="20.100000000000001" customHeight="1" x14ac:dyDescent="0.25">
      <c r="A136" s="68"/>
      <c r="B136" s="68"/>
      <c r="C136" s="69"/>
      <c r="D136" s="70"/>
      <c r="E136" s="56"/>
      <c r="F136" s="57"/>
      <c r="G136" s="56"/>
      <c r="H136" s="56"/>
      <c r="I136" s="56"/>
      <c r="J136" s="56"/>
      <c r="K136" s="56"/>
    </row>
    <row r="137" spans="1:11" ht="20.100000000000001" customHeight="1" x14ac:dyDescent="0.25">
      <c r="A137" s="68"/>
      <c r="B137" s="68"/>
      <c r="C137" s="69"/>
      <c r="D137" s="70"/>
      <c r="E137" s="56"/>
      <c r="F137" s="57"/>
      <c r="G137" s="56"/>
      <c r="H137" s="56"/>
      <c r="I137" s="56"/>
      <c r="J137" s="56"/>
      <c r="K137" s="56"/>
    </row>
    <row r="138" spans="1:11" ht="20.100000000000001" customHeight="1" x14ac:dyDescent="0.25">
      <c r="A138" s="68"/>
      <c r="B138" s="68"/>
      <c r="C138" s="69"/>
      <c r="D138" s="70"/>
      <c r="E138" s="72"/>
      <c r="F138" s="57"/>
      <c r="G138" s="72"/>
      <c r="H138" s="56"/>
      <c r="I138" s="72"/>
      <c r="J138" s="56"/>
      <c r="K138" s="72"/>
    </row>
    <row r="139" spans="1:11" ht="20.100000000000001" customHeight="1" x14ac:dyDescent="0.25">
      <c r="A139" s="68"/>
      <c r="B139" s="68"/>
      <c r="C139" s="69"/>
      <c r="D139" s="70"/>
      <c r="E139" s="72"/>
      <c r="F139" s="57"/>
      <c r="G139" s="72"/>
      <c r="H139" s="56"/>
      <c r="I139" s="72"/>
      <c r="J139" s="56"/>
      <c r="K139" s="72"/>
    </row>
    <row r="140" spans="1:11" ht="18" customHeight="1" x14ac:dyDescent="0.25">
      <c r="A140" s="68"/>
      <c r="B140" s="68"/>
      <c r="C140" s="69"/>
      <c r="D140" s="70"/>
      <c r="E140" s="72"/>
      <c r="F140" s="57"/>
      <c r="G140" s="72"/>
      <c r="H140" s="56"/>
      <c r="I140" s="72"/>
      <c r="J140" s="56"/>
      <c r="K140" s="72"/>
    </row>
    <row r="141" spans="1:11" ht="6.75" customHeight="1" x14ac:dyDescent="0.25">
      <c r="A141" s="68"/>
      <c r="B141" s="68"/>
      <c r="C141" s="69"/>
      <c r="D141" s="70"/>
      <c r="E141" s="72"/>
      <c r="F141" s="57"/>
      <c r="G141" s="72"/>
      <c r="H141" s="56"/>
      <c r="I141" s="72"/>
      <c r="J141" s="56"/>
      <c r="K141" s="72"/>
    </row>
    <row r="142" spans="1:11" ht="22.15" customHeight="1" x14ac:dyDescent="0.25">
      <c r="A142" s="73" t="str">
        <f>+A96</f>
        <v>หมายเหตุประกอบข้อมูลทางการเงินระหว่างกาลแบบย่อเป็นส่วนหนึ่งของข้อมูลทางการเงินระหว่างกาลนี้</v>
      </c>
      <c r="B142" s="73"/>
      <c r="C142" s="49"/>
      <c r="D142" s="74"/>
      <c r="E142" s="75"/>
      <c r="F142" s="76"/>
      <c r="G142" s="75"/>
      <c r="H142" s="76"/>
      <c r="I142" s="76"/>
      <c r="J142" s="76"/>
      <c r="K142" s="76"/>
    </row>
  </sheetData>
  <mergeCells count="7">
    <mergeCell ref="E5:G5"/>
    <mergeCell ref="I5:K5"/>
    <mergeCell ref="E101:G101"/>
    <mergeCell ref="I101:K101"/>
    <mergeCell ref="A48:K48"/>
    <mergeCell ref="E55:G55"/>
    <mergeCell ref="I55:K55"/>
  </mergeCells>
  <pageMargins left="0.8" right="0.5" top="0.5" bottom="0.6" header="0.49" footer="0.4"/>
  <pageSetup paperSize="9" scale="95" firstPageNumber="2" orientation="portrait" useFirstPageNumber="1" horizontalDpi="1200" verticalDpi="1200" r:id="rId1"/>
  <headerFooter>
    <oddFooter>&amp;R&amp;"Browallia New,Regular"&amp;13&amp;P</oddFooter>
  </headerFooter>
  <rowBreaks count="2" manualBreakCount="2">
    <brk id="50" max="16383" man="1"/>
    <brk id="9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211"/>
  <sheetViews>
    <sheetView tabSelected="1" zoomScale="81" zoomScaleNormal="81" zoomScaleSheetLayoutView="85" workbookViewId="0">
      <selection activeCell="D22" sqref="D22"/>
    </sheetView>
  </sheetViews>
  <sheetFormatPr defaultColWidth="9.28515625" defaultRowHeight="18.75" x14ac:dyDescent="0.25"/>
  <cols>
    <col min="1" max="2" width="1.7109375" style="209" customWidth="1"/>
    <col min="3" max="3" width="32.85546875" style="209" customWidth="1"/>
    <col min="4" max="4" width="7.7109375" style="20" customWidth="1"/>
    <col min="5" max="5" width="0.7109375" style="209" customWidth="1"/>
    <col min="6" max="6" width="10.7109375" style="40" customWidth="1"/>
    <col min="7" max="7" width="0.7109375" style="137" customWidth="1"/>
    <col min="8" max="8" width="10.7109375" style="40" customWidth="1"/>
    <col min="9" max="9" width="0.7109375" style="137" customWidth="1"/>
    <col min="10" max="10" width="10.7109375" style="31" customWidth="1"/>
    <col min="11" max="11" width="0.7109375" style="137" customWidth="1"/>
    <col min="12" max="12" width="10.7109375" style="31" customWidth="1"/>
    <col min="13" max="13" width="11.42578125" style="101" bestFit="1" customWidth="1"/>
    <col min="14" max="14" width="9.28515625" style="101"/>
    <col min="15" max="15" width="11.42578125" style="101" bestFit="1" customWidth="1"/>
    <col min="16" max="16384" width="9.28515625" style="209"/>
  </cols>
  <sheetData>
    <row r="1" spans="1:15" s="6" customFormat="1" ht="20.100000000000001" customHeight="1" x14ac:dyDescent="0.25">
      <c r="A1" s="1" t="s">
        <v>68</v>
      </c>
      <c r="D1" s="77"/>
      <c r="F1" s="78"/>
      <c r="G1" s="79"/>
      <c r="H1" s="78"/>
      <c r="I1" s="79"/>
      <c r="J1" s="80"/>
      <c r="K1" s="79"/>
      <c r="L1" s="80"/>
      <c r="M1" s="81"/>
      <c r="N1" s="81"/>
      <c r="O1" s="81"/>
    </row>
    <row r="2" spans="1:15" s="6" customFormat="1" ht="20.100000000000001" customHeight="1" x14ac:dyDescent="0.25">
      <c r="A2" s="82" t="s">
        <v>78</v>
      </c>
      <c r="B2" s="82"/>
      <c r="C2" s="82"/>
      <c r="D2" s="83"/>
      <c r="E2" s="82"/>
      <c r="F2" s="84"/>
      <c r="G2" s="85"/>
      <c r="H2" s="84"/>
      <c r="I2" s="85"/>
      <c r="J2" s="86"/>
      <c r="K2" s="85"/>
      <c r="L2" s="86"/>
      <c r="M2" s="81"/>
      <c r="N2" s="81"/>
      <c r="O2" s="81"/>
    </row>
    <row r="3" spans="1:15" s="6" customFormat="1" ht="20.100000000000001" customHeight="1" x14ac:dyDescent="0.25">
      <c r="A3" s="87" t="s">
        <v>146</v>
      </c>
      <c r="B3" s="87"/>
      <c r="C3" s="87"/>
      <c r="D3" s="88"/>
      <c r="E3" s="87"/>
      <c r="F3" s="89"/>
      <c r="G3" s="90"/>
      <c r="H3" s="89"/>
      <c r="I3" s="90"/>
      <c r="J3" s="91"/>
      <c r="K3" s="90"/>
      <c r="L3" s="91"/>
      <c r="M3" s="81"/>
      <c r="N3" s="81"/>
      <c r="O3" s="81"/>
    </row>
    <row r="4" spans="1:15" s="6" customFormat="1" ht="18" customHeight="1" x14ac:dyDescent="0.25">
      <c r="A4" s="82"/>
      <c r="B4" s="82"/>
      <c r="C4" s="82"/>
      <c r="D4" s="83"/>
      <c r="E4" s="82"/>
      <c r="F4" s="92"/>
      <c r="G4" s="93"/>
      <c r="H4" s="92"/>
      <c r="I4" s="93"/>
      <c r="J4" s="94"/>
      <c r="K4" s="93"/>
      <c r="L4" s="94"/>
      <c r="M4" s="81"/>
      <c r="N4" s="81"/>
      <c r="O4" s="81"/>
    </row>
    <row r="5" spans="1:15" s="6" customFormat="1" ht="18" customHeight="1" x14ac:dyDescent="0.25">
      <c r="D5" s="77"/>
      <c r="F5" s="245" t="s">
        <v>2</v>
      </c>
      <c r="G5" s="245"/>
      <c r="H5" s="245"/>
      <c r="I5" s="5"/>
      <c r="J5" s="245" t="s">
        <v>88</v>
      </c>
      <c r="K5" s="245"/>
      <c r="L5" s="245"/>
      <c r="M5" s="81"/>
      <c r="N5" s="81"/>
      <c r="O5" s="81"/>
    </row>
    <row r="6" spans="1:15" s="6" customFormat="1" ht="18" customHeight="1" x14ac:dyDescent="0.25">
      <c r="D6" s="77"/>
      <c r="F6" s="243" t="s">
        <v>3</v>
      </c>
      <c r="G6" s="243"/>
      <c r="H6" s="243"/>
      <c r="I6" s="5"/>
      <c r="J6" s="243" t="s">
        <v>3</v>
      </c>
      <c r="K6" s="243"/>
      <c r="L6" s="243"/>
      <c r="M6" s="81"/>
      <c r="N6" s="81"/>
      <c r="O6" s="81"/>
    </row>
    <row r="7" spans="1:15" s="6" customFormat="1" ht="18" customHeight="1" x14ac:dyDescent="0.25">
      <c r="D7" s="77"/>
      <c r="F7" s="95" t="s">
        <v>106</v>
      </c>
      <c r="G7" s="80"/>
      <c r="H7" s="95" t="s">
        <v>91</v>
      </c>
      <c r="I7" s="86"/>
      <c r="J7" s="95" t="s">
        <v>106</v>
      </c>
      <c r="K7" s="80"/>
      <c r="L7" s="95" t="s">
        <v>91</v>
      </c>
      <c r="M7" s="81"/>
      <c r="N7" s="81"/>
      <c r="O7" s="81"/>
    </row>
    <row r="8" spans="1:15" s="6" customFormat="1" ht="18" customHeight="1" x14ac:dyDescent="0.25">
      <c r="D8" s="88" t="s">
        <v>7</v>
      </c>
      <c r="F8" s="96" t="s">
        <v>6</v>
      </c>
      <c r="G8" s="15"/>
      <c r="H8" s="96" t="s">
        <v>6</v>
      </c>
      <c r="I8" s="15"/>
      <c r="J8" s="96" t="s">
        <v>6</v>
      </c>
      <c r="K8" s="13"/>
      <c r="L8" s="96" t="s">
        <v>6</v>
      </c>
      <c r="M8" s="81"/>
      <c r="N8" s="81"/>
      <c r="O8" s="81"/>
    </row>
    <row r="9" spans="1:15" ht="8.1" customHeight="1" x14ac:dyDescent="0.25">
      <c r="A9" s="25"/>
      <c r="B9" s="25"/>
      <c r="F9" s="97"/>
      <c r="G9" s="98"/>
      <c r="H9" s="99"/>
      <c r="I9" s="38"/>
      <c r="J9" s="100"/>
      <c r="K9" s="38"/>
      <c r="L9" s="38"/>
    </row>
    <row r="10" spans="1:15" ht="18" customHeight="1" x14ac:dyDescent="0.25">
      <c r="A10" s="24" t="s">
        <v>183</v>
      </c>
      <c r="B10" s="25"/>
      <c r="F10" s="97"/>
      <c r="G10" s="98"/>
      <c r="H10" s="99"/>
      <c r="I10" s="38"/>
      <c r="J10" s="100"/>
      <c r="K10" s="38"/>
      <c r="L10" s="38"/>
    </row>
    <row r="11" spans="1:15" ht="20.100000000000001" customHeight="1" x14ac:dyDescent="0.25">
      <c r="A11" s="25" t="s">
        <v>36</v>
      </c>
      <c r="B11" s="25"/>
      <c r="F11" s="29">
        <v>304321</v>
      </c>
      <c r="G11" s="27"/>
      <c r="H11" s="30">
        <v>526252</v>
      </c>
      <c r="I11" s="28"/>
      <c r="J11" s="26">
        <v>50890</v>
      </c>
      <c r="K11" s="28"/>
      <c r="L11" s="28">
        <v>102258</v>
      </c>
    </row>
    <row r="12" spans="1:15" ht="20.100000000000001" customHeight="1" x14ac:dyDescent="0.25">
      <c r="A12" s="25" t="s">
        <v>147</v>
      </c>
      <c r="B12" s="25"/>
      <c r="F12" s="29">
        <v>14771</v>
      </c>
      <c r="G12" s="27"/>
      <c r="H12" s="30">
        <v>8036</v>
      </c>
      <c r="I12" s="28"/>
      <c r="J12" s="26">
        <v>0</v>
      </c>
      <c r="K12" s="28"/>
      <c r="L12" s="28">
        <v>0</v>
      </c>
    </row>
    <row r="13" spans="1:15" ht="20.100000000000001" customHeight="1" x14ac:dyDescent="0.25">
      <c r="A13" s="24" t="s">
        <v>167</v>
      </c>
      <c r="B13" s="25"/>
      <c r="F13" s="102">
        <f>SUM(F11:F12)</f>
        <v>319092</v>
      </c>
      <c r="G13" s="27"/>
      <c r="H13" s="103">
        <f>SUM(H11:H12)</f>
        <v>534288</v>
      </c>
      <c r="I13" s="28"/>
      <c r="J13" s="102">
        <f>SUM(J11:J12)</f>
        <v>50890</v>
      </c>
      <c r="K13" s="28"/>
      <c r="L13" s="103">
        <f>SUM(L11:L12)</f>
        <v>102258</v>
      </c>
    </row>
    <row r="14" spans="1:15" ht="10.15" customHeight="1" x14ac:dyDescent="0.25">
      <c r="A14" s="24"/>
      <c r="B14" s="25"/>
      <c r="F14" s="97"/>
      <c r="G14" s="27"/>
      <c r="H14" s="99"/>
      <c r="I14" s="28"/>
      <c r="J14" s="97"/>
      <c r="K14" s="28"/>
      <c r="L14" s="99"/>
    </row>
    <row r="15" spans="1:15" ht="20.100000000000001" customHeight="1" x14ac:dyDescent="0.25">
      <c r="A15" s="24" t="s">
        <v>184</v>
      </c>
      <c r="B15" s="25"/>
      <c r="F15" s="97"/>
      <c r="G15" s="27"/>
      <c r="H15" s="99"/>
      <c r="I15" s="28"/>
      <c r="J15" s="97"/>
      <c r="K15" s="28"/>
      <c r="L15" s="99"/>
    </row>
    <row r="16" spans="1:15" ht="20.100000000000001" customHeight="1" x14ac:dyDescent="0.25">
      <c r="A16" s="25" t="s">
        <v>148</v>
      </c>
      <c r="B16" s="25"/>
      <c r="F16" s="29">
        <v>-177702</v>
      </c>
      <c r="G16" s="27"/>
      <c r="H16" s="30">
        <v>-299837</v>
      </c>
      <c r="I16" s="28"/>
      <c r="J16" s="26">
        <v>-32146</v>
      </c>
      <c r="K16" s="28"/>
      <c r="L16" s="28">
        <v>-63830</v>
      </c>
    </row>
    <row r="17" spans="1:12" ht="20.100000000000001" customHeight="1" x14ac:dyDescent="0.25">
      <c r="A17" s="25" t="s">
        <v>131</v>
      </c>
      <c r="B17" s="25"/>
      <c r="F17" s="33">
        <v>-25926</v>
      </c>
      <c r="G17" s="27"/>
      <c r="H17" s="34">
        <v>-6511</v>
      </c>
      <c r="I17" s="28"/>
      <c r="J17" s="36">
        <v>0</v>
      </c>
      <c r="K17" s="28"/>
      <c r="L17" s="37">
        <v>0</v>
      </c>
    </row>
    <row r="18" spans="1:12" ht="20.100000000000001" customHeight="1" x14ac:dyDescent="0.25">
      <c r="A18" s="24" t="s">
        <v>168</v>
      </c>
      <c r="B18" s="25"/>
      <c r="F18" s="102">
        <f>SUM(F16:F17)</f>
        <v>-203628</v>
      </c>
      <c r="G18" s="27"/>
      <c r="H18" s="103">
        <f>SUM(H16:H17)</f>
        <v>-306348</v>
      </c>
      <c r="I18" s="28"/>
      <c r="J18" s="102">
        <f>SUM(J16:J17)</f>
        <v>-32146</v>
      </c>
      <c r="K18" s="28"/>
      <c r="L18" s="103">
        <f>SUM(L16:L17)</f>
        <v>-63830</v>
      </c>
    </row>
    <row r="19" spans="1:12" ht="8.1" customHeight="1" x14ac:dyDescent="0.25">
      <c r="A19" s="25"/>
      <c r="B19" s="25"/>
      <c r="F19" s="97"/>
      <c r="G19" s="98"/>
      <c r="H19" s="99"/>
      <c r="I19" s="38"/>
      <c r="J19" s="100"/>
      <c r="K19" s="38"/>
      <c r="L19" s="38"/>
    </row>
    <row r="20" spans="1:12" ht="18" customHeight="1" x14ac:dyDescent="0.25">
      <c r="A20" s="24" t="s">
        <v>37</v>
      </c>
      <c r="B20" s="25"/>
      <c r="D20" s="209"/>
      <c r="F20" s="97">
        <f>SUM(F11,F12,F16,F17)</f>
        <v>115464</v>
      </c>
      <c r="G20" s="98"/>
      <c r="H20" s="99">
        <f>SUM(H11,H12,H16,H17)</f>
        <v>227940</v>
      </c>
      <c r="I20" s="38"/>
      <c r="J20" s="97">
        <f>SUM(J11,J12,J16,J17)</f>
        <v>18744</v>
      </c>
      <c r="K20" s="38"/>
      <c r="L20" s="99">
        <f>SUM(L11,L12,L16,L17)</f>
        <v>38428</v>
      </c>
    </row>
    <row r="21" spans="1:12" ht="20.100000000000001" customHeight="1" x14ac:dyDescent="0.25">
      <c r="A21" s="25" t="s">
        <v>38</v>
      </c>
      <c r="B21" s="25"/>
      <c r="D21" s="20">
        <v>15</v>
      </c>
      <c r="F21" s="97">
        <v>8090</v>
      </c>
      <c r="G21" s="35"/>
      <c r="H21" s="99">
        <v>14730</v>
      </c>
      <c r="I21" s="35"/>
      <c r="J21" s="97">
        <v>10031</v>
      </c>
      <c r="K21" s="35"/>
      <c r="L21" s="99">
        <v>14392</v>
      </c>
    </row>
    <row r="22" spans="1:12" ht="20.100000000000001" customHeight="1" x14ac:dyDescent="0.25">
      <c r="A22" s="25" t="s">
        <v>39</v>
      </c>
      <c r="B22" s="24"/>
      <c r="F22" s="29">
        <v>-65065</v>
      </c>
      <c r="G22" s="35"/>
      <c r="H22" s="30">
        <v>-51124</v>
      </c>
      <c r="I22" s="35"/>
      <c r="J22" s="29">
        <v>-24083</v>
      </c>
      <c r="K22" s="35"/>
      <c r="L22" s="30">
        <v>-14423</v>
      </c>
    </row>
    <row r="23" spans="1:12" ht="20.100000000000001" customHeight="1" x14ac:dyDescent="0.25">
      <c r="A23" s="25" t="s">
        <v>69</v>
      </c>
      <c r="B23" s="24"/>
      <c r="F23" s="29">
        <v>-46675</v>
      </c>
      <c r="G23" s="35"/>
      <c r="H23" s="30">
        <v>-56186</v>
      </c>
      <c r="I23" s="35"/>
      <c r="J23" s="29">
        <v>-16234</v>
      </c>
      <c r="K23" s="35"/>
      <c r="L23" s="30">
        <v>-24790</v>
      </c>
    </row>
    <row r="24" spans="1:12" ht="20.100000000000001" customHeight="1" x14ac:dyDescent="0.25">
      <c r="A24" s="25" t="s">
        <v>100</v>
      </c>
      <c r="B24" s="25"/>
      <c r="F24" s="33">
        <v>-5406</v>
      </c>
      <c r="G24" s="31"/>
      <c r="H24" s="34">
        <v>-8511</v>
      </c>
      <c r="I24" s="31"/>
      <c r="J24" s="33">
        <v>-183</v>
      </c>
      <c r="K24" s="31"/>
      <c r="L24" s="34">
        <v>-53</v>
      </c>
    </row>
    <row r="25" spans="1:12" ht="8.1" customHeight="1" x14ac:dyDescent="0.25">
      <c r="A25" s="24"/>
      <c r="B25" s="24"/>
      <c r="F25" s="39"/>
      <c r="G25" s="31"/>
      <c r="H25" s="31"/>
      <c r="I25" s="31"/>
      <c r="J25" s="39"/>
      <c r="K25" s="31"/>
    </row>
    <row r="26" spans="1:12" ht="20.100000000000001" customHeight="1" x14ac:dyDescent="0.25">
      <c r="A26" s="24" t="s">
        <v>185</v>
      </c>
      <c r="B26" s="25"/>
      <c r="F26" s="53"/>
      <c r="G26" s="86"/>
      <c r="H26" s="35"/>
      <c r="I26" s="35"/>
      <c r="J26" s="53"/>
      <c r="K26" s="35"/>
      <c r="L26" s="35"/>
    </row>
    <row r="27" spans="1:12" ht="20.100000000000001" customHeight="1" x14ac:dyDescent="0.25">
      <c r="B27" s="6" t="s">
        <v>77</v>
      </c>
      <c r="F27" s="53">
        <f>SUM(F20:F24)</f>
        <v>6408</v>
      </c>
      <c r="G27" s="104"/>
      <c r="H27" s="35">
        <f>SUM(H20:H24)</f>
        <v>126849</v>
      </c>
      <c r="I27" s="104"/>
      <c r="J27" s="53">
        <f>SUM(J20:J24)</f>
        <v>-11725</v>
      </c>
      <c r="K27" s="104"/>
      <c r="L27" s="35">
        <f>SUM(L20:L24)</f>
        <v>13554</v>
      </c>
    </row>
    <row r="28" spans="1:12" ht="20.100000000000001" customHeight="1" x14ac:dyDescent="0.25">
      <c r="A28" s="209" t="s">
        <v>40</v>
      </c>
      <c r="B28" s="6"/>
      <c r="F28" s="105">
        <v>-17699</v>
      </c>
      <c r="G28" s="104"/>
      <c r="H28" s="106">
        <v>-41417</v>
      </c>
      <c r="I28" s="104"/>
      <c r="J28" s="107">
        <v>-8451</v>
      </c>
      <c r="K28" s="104"/>
      <c r="L28" s="108">
        <v>-21238</v>
      </c>
    </row>
    <row r="29" spans="1:12" ht="8.1" customHeight="1" x14ac:dyDescent="0.25">
      <c r="A29" s="24"/>
      <c r="B29" s="24"/>
      <c r="D29" s="69"/>
      <c r="F29" s="39"/>
      <c r="G29" s="31"/>
      <c r="H29" s="31"/>
      <c r="I29" s="31"/>
      <c r="J29" s="39"/>
      <c r="K29" s="31"/>
    </row>
    <row r="30" spans="1:12" ht="20.100000000000001" customHeight="1" x14ac:dyDescent="0.25">
      <c r="A30" s="109" t="s">
        <v>186</v>
      </c>
      <c r="B30" s="109"/>
      <c r="D30" s="209"/>
      <c r="F30" s="110">
        <f>SUM(F27:F28)</f>
        <v>-11291</v>
      </c>
      <c r="G30" s="84"/>
      <c r="H30" s="104">
        <f>SUM(H27:H28)</f>
        <v>85432</v>
      </c>
      <c r="I30" s="104"/>
      <c r="J30" s="110">
        <f>SUM(J27:J28)</f>
        <v>-20176</v>
      </c>
      <c r="K30" s="104"/>
      <c r="L30" s="104">
        <f>SUM(L27:L28)</f>
        <v>-7684</v>
      </c>
    </row>
    <row r="31" spans="1:12" ht="20.100000000000001" customHeight="1" x14ac:dyDescent="0.25">
      <c r="A31" s="68" t="s">
        <v>65</v>
      </c>
      <c r="B31" s="68"/>
      <c r="F31" s="33">
        <v>-6149</v>
      </c>
      <c r="G31" s="104"/>
      <c r="H31" s="34">
        <v>-22201</v>
      </c>
      <c r="I31" s="104"/>
      <c r="J31" s="33">
        <v>247</v>
      </c>
      <c r="K31" s="104"/>
      <c r="L31" s="34">
        <v>1226</v>
      </c>
    </row>
    <row r="32" spans="1:12" ht="8.1" customHeight="1" x14ac:dyDescent="0.25">
      <c r="D32" s="69"/>
      <c r="F32" s="111"/>
      <c r="G32" s="112"/>
      <c r="H32" s="113"/>
      <c r="I32" s="112"/>
      <c r="J32" s="114"/>
      <c r="K32" s="112"/>
      <c r="L32" s="112"/>
    </row>
    <row r="33" spans="1:15" ht="20.100000000000001" customHeight="1" thickBot="1" x14ac:dyDescent="0.3">
      <c r="A33" s="109" t="s">
        <v>132</v>
      </c>
      <c r="B33" s="109"/>
      <c r="F33" s="115">
        <f>SUM(F30:F31)</f>
        <v>-17440</v>
      </c>
      <c r="G33" s="116"/>
      <c r="H33" s="117">
        <f>SUM(H30:H31)</f>
        <v>63231</v>
      </c>
      <c r="I33" s="112"/>
      <c r="J33" s="115">
        <f>SUM(J30:J31)</f>
        <v>-19929</v>
      </c>
      <c r="K33" s="112"/>
      <c r="L33" s="117">
        <f>SUM(L30:L31)</f>
        <v>-6458</v>
      </c>
    </row>
    <row r="34" spans="1:15" ht="20.100000000000001" customHeight="1" thickTop="1" x14ac:dyDescent="0.25">
      <c r="D34" s="69"/>
      <c r="F34" s="113"/>
      <c r="G34" s="112"/>
      <c r="H34" s="113"/>
      <c r="I34" s="112"/>
      <c r="J34" s="112"/>
      <c r="K34" s="112"/>
      <c r="L34" s="112"/>
    </row>
    <row r="35" spans="1:15" ht="20.100000000000001" customHeight="1" x14ac:dyDescent="0.25">
      <c r="A35" s="109"/>
      <c r="B35" s="109"/>
      <c r="C35" s="6"/>
      <c r="F35" s="128"/>
      <c r="G35" s="126"/>
      <c r="H35" s="128"/>
      <c r="I35" s="126"/>
      <c r="J35" s="128"/>
      <c r="K35" s="126"/>
      <c r="L35" s="128"/>
    </row>
    <row r="36" spans="1:15" ht="20.100000000000001" customHeight="1" x14ac:dyDescent="0.25">
      <c r="A36" s="109"/>
      <c r="B36" s="109"/>
      <c r="C36" s="6"/>
      <c r="F36" s="128"/>
      <c r="G36" s="126"/>
      <c r="H36" s="128"/>
      <c r="I36" s="126"/>
      <c r="J36" s="128"/>
      <c r="K36" s="126"/>
      <c r="L36" s="128"/>
    </row>
    <row r="37" spans="1:15" ht="20.100000000000001" customHeight="1" x14ac:dyDescent="0.25">
      <c r="A37" s="109"/>
      <c r="B37" s="109"/>
      <c r="C37" s="6"/>
      <c r="F37" s="128"/>
      <c r="G37" s="126"/>
      <c r="H37" s="128"/>
      <c r="I37" s="126"/>
      <c r="J37" s="128"/>
      <c r="K37" s="126"/>
      <c r="L37" s="128"/>
    </row>
    <row r="38" spans="1:15" ht="20.100000000000001" customHeight="1" x14ac:dyDescent="0.25">
      <c r="A38" s="109"/>
      <c r="B38" s="109"/>
      <c r="C38" s="6"/>
      <c r="F38" s="128"/>
      <c r="G38" s="126"/>
      <c r="H38" s="128"/>
      <c r="I38" s="126"/>
      <c r="J38" s="128"/>
      <c r="K38" s="126"/>
      <c r="L38" s="128"/>
    </row>
    <row r="39" spans="1:15" ht="20.100000000000001" customHeight="1" x14ac:dyDescent="0.25">
      <c r="A39" s="109"/>
      <c r="B39" s="109"/>
      <c r="C39" s="6"/>
      <c r="F39" s="128"/>
      <c r="G39" s="126"/>
      <c r="H39" s="128"/>
      <c r="I39" s="126"/>
      <c r="J39" s="128"/>
      <c r="K39" s="126"/>
      <c r="L39" s="128"/>
    </row>
    <row r="40" spans="1:15" ht="20.100000000000001" customHeight="1" x14ac:dyDescent="0.25">
      <c r="A40" s="109"/>
      <c r="B40" s="109"/>
      <c r="C40" s="6"/>
      <c r="F40" s="128"/>
      <c r="G40" s="126"/>
      <c r="H40" s="128"/>
      <c r="I40" s="126"/>
      <c r="J40" s="128"/>
      <c r="K40" s="126"/>
      <c r="L40" s="128"/>
    </row>
    <row r="41" spans="1:15" ht="20.100000000000001" customHeight="1" x14ac:dyDescent="0.25">
      <c r="A41" s="109"/>
      <c r="B41" s="109"/>
      <c r="C41" s="6"/>
      <c r="F41" s="128"/>
      <c r="G41" s="126"/>
      <c r="H41" s="128"/>
      <c r="I41" s="126"/>
      <c r="J41" s="128"/>
      <c r="K41" s="126"/>
      <c r="L41" s="128"/>
    </row>
    <row r="42" spans="1:15" ht="20.100000000000001" customHeight="1" x14ac:dyDescent="0.25">
      <c r="A42" s="109"/>
      <c r="B42" s="109"/>
      <c r="C42" s="6"/>
      <c r="F42" s="128"/>
      <c r="G42" s="126"/>
      <c r="H42" s="128"/>
      <c r="I42" s="126"/>
      <c r="J42" s="128"/>
      <c r="K42" s="126"/>
      <c r="L42" s="128"/>
    </row>
    <row r="43" spans="1:15" ht="12.75" customHeight="1" x14ac:dyDescent="0.25">
      <c r="A43" s="109"/>
      <c r="B43" s="109"/>
      <c r="C43" s="6"/>
      <c r="F43" s="128"/>
      <c r="G43" s="126"/>
      <c r="H43" s="128"/>
      <c r="I43" s="126"/>
      <c r="J43" s="128"/>
      <c r="K43" s="126"/>
      <c r="L43" s="128"/>
    </row>
    <row r="44" spans="1:15" ht="4.5" customHeight="1" x14ac:dyDescent="0.25">
      <c r="A44" s="109"/>
      <c r="B44" s="109"/>
      <c r="C44" s="6"/>
      <c r="F44" s="128"/>
      <c r="G44" s="126"/>
      <c r="H44" s="128"/>
      <c r="I44" s="126"/>
      <c r="J44" s="128"/>
      <c r="K44" s="126"/>
      <c r="L44" s="128"/>
    </row>
    <row r="45" spans="1:15" ht="18" customHeight="1" x14ac:dyDescent="0.25">
      <c r="A45" s="129" t="str">
        <f>'BS 2-4'!A50</f>
        <v>หมายเหตุประกอบข้อมูลทางการเงินระหว่างกาลแบบย่อเป็นส่วนหนึ่งของข้อมูลทางการเงินระหว่างกาลนี้</v>
      </c>
      <c r="B45" s="58"/>
      <c r="C45" s="58"/>
      <c r="D45" s="59"/>
      <c r="E45" s="58"/>
      <c r="F45" s="130"/>
      <c r="G45" s="130"/>
      <c r="H45" s="58"/>
      <c r="I45" s="130"/>
      <c r="J45" s="130"/>
      <c r="K45" s="131"/>
      <c r="L45" s="131"/>
    </row>
    <row r="46" spans="1:15" s="6" customFormat="1" ht="20.100000000000001" customHeight="1" x14ac:dyDescent="0.25">
      <c r="A46" s="1" t="str">
        <f>'BS 2-4'!A51</f>
        <v xml:space="preserve">บริษัท เจ้าพระยามหานคร จำกัด (มหาชน) </v>
      </c>
      <c r="D46" s="77"/>
      <c r="F46" s="78"/>
      <c r="G46" s="79"/>
      <c r="H46" s="78"/>
      <c r="I46" s="79"/>
      <c r="J46" s="80"/>
      <c r="K46" s="79"/>
      <c r="L46" s="80"/>
      <c r="M46" s="81"/>
      <c r="N46" s="81"/>
      <c r="O46" s="81"/>
    </row>
    <row r="47" spans="1:15" s="6" customFormat="1" ht="20.100000000000001" customHeight="1" x14ac:dyDescent="0.25">
      <c r="A47" s="82" t="s">
        <v>211</v>
      </c>
      <c r="B47" s="82"/>
      <c r="C47" s="82"/>
      <c r="D47" s="83"/>
      <c r="E47" s="82"/>
      <c r="F47" s="84"/>
      <c r="G47" s="85"/>
      <c r="H47" s="84"/>
      <c r="I47" s="85"/>
      <c r="J47" s="86"/>
      <c r="K47" s="85"/>
      <c r="L47" s="86"/>
      <c r="M47" s="81"/>
      <c r="N47" s="81"/>
      <c r="O47" s="81"/>
    </row>
    <row r="48" spans="1:15" s="6" customFormat="1" ht="20.100000000000001" customHeight="1" x14ac:dyDescent="0.25">
      <c r="A48" s="87" t="str">
        <f>A3</f>
        <v>สำหรับงวดสามเดือนสิ้นสุดวันที่ 30 กันยายน พ.ศ. 2562</v>
      </c>
      <c r="B48" s="87"/>
      <c r="C48" s="87"/>
      <c r="D48" s="88"/>
      <c r="E48" s="87"/>
      <c r="F48" s="89"/>
      <c r="G48" s="90"/>
      <c r="H48" s="89"/>
      <c r="I48" s="90"/>
      <c r="J48" s="91"/>
      <c r="K48" s="90"/>
      <c r="L48" s="91"/>
      <c r="M48" s="81"/>
      <c r="N48" s="81"/>
      <c r="O48" s="81"/>
    </row>
    <row r="49" spans="1:15" s="6" customFormat="1" ht="18" customHeight="1" x14ac:dyDescent="0.25">
      <c r="A49" s="82"/>
      <c r="B49" s="82"/>
      <c r="C49" s="82"/>
      <c r="D49" s="83"/>
      <c r="E49" s="82"/>
      <c r="F49" s="92"/>
      <c r="G49" s="93"/>
      <c r="H49" s="92"/>
      <c r="I49" s="93"/>
      <c r="J49" s="94"/>
      <c r="K49" s="93"/>
      <c r="L49" s="94"/>
      <c r="M49" s="81"/>
      <c r="N49" s="81"/>
      <c r="O49" s="81"/>
    </row>
    <row r="50" spans="1:15" s="6" customFormat="1" ht="18" customHeight="1" x14ac:dyDescent="0.25">
      <c r="D50" s="77"/>
      <c r="F50" s="245" t="s">
        <v>2</v>
      </c>
      <c r="G50" s="245"/>
      <c r="H50" s="245"/>
      <c r="I50" s="5"/>
      <c r="J50" s="245" t="s">
        <v>88</v>
      </c>
      <c r="K50" s="245"/>
      <c r="L50" s="245"/>
      <c r="M50" s="81"/>
      <c r="N50" s="81"/>
      <c r="O50" s="81"/>
    </row>
    <row r="51" spans="1:15" s="6" customFormat="1" ht="18" customHeight="1" x14ac:dyDescent="0.25">
      <c r="D51" s="77"/>
      <c r="F51" s="243" t="s">
        <v>3</v>
      </c>
      <c r="G51" s="243"/>
      <c r="H51" s="243"/>
      <c r="I51" s="5"/>
      <c r="J51" s="243" t="s">
        <v>3</v>
      </c>
      <c r="K51" s="243"/>
      <c r="L51" s="243"/>
      <c r="M51" s="81"/>
      <c r="N51" s="81"/>
      <c r="O51" s="81"/>
    </row>
    <row r="52" spans="1:15" s="6" customFormat="1" ht="18" customHeight="1" x14ac:dyDescent="0.25">
      <c r="D52" s="77"/>
      <c r="F52" s="95" t="s">
        <v>106</v>
      </c>
      <c r="G52" s="80"/>
      <c r="H52" s="95" t="s">
        <v>91</v>
      </c>
      <c r="I52" s="86"/>
      <c r="J52" s="95" t="s">
        <v>106</v>
      </c>
      <c r="K52" s="80"/>
      <c r="L52" s="95" t="s">
        <v>91</v>
      </c>
      <c r="M52" s="81"/>
      <c r="N52" s="81"/>
      <c r="O52" s="81"/>
    </row>
    <row r="53" spans="1:15" s="6" customFormat="1" ht="18" customHeight="1" x14ac:dyDescent="0.25">
      <c r="D53" s="83"/>
      <c r="F53" s="96" t="s">
        <v>6</v>
      </c>
      <c r="G53" s="15"/>
      <c r="H53" s="96" t="s">
        <v>6</v>
      </c>
      <c r="I53" s="15"/>
      <c r="J53" s="96" t="s">
        <v>6</v>
      </c>
      <c r="K53" s="13"/>
      <c r="L53" s="96" t="s">
        <v>6</v>
      </c>
      <c r="M53" s="81"/>
      <c r="N53" s="81"/>
      <c r="O53" s="81"/>
    </row>
    <row r="54" spans="1:15" ht="8.1" customHeight="1" x14ac:dyDescent="0.25">
      <c r="A54" s="25"/>
      <c r="B54" s="25"/>
      <c r="F54" s="97"/>
      <c r="G54" s="98"/>
      <c r="H54" s="99"/>
      <c r="I54" s="38"/>
      <c r="J54" s="100"/>
      <c r="K54" s="38"/>
      <c r="L54" s="38"/>
    </row>
    <row r="55" spans="1:15" ht="20.100000000000001" customHeight="1" x14ac:dyDescent="0.25">
      <c r="A55" s="109" t="s">
        <v>96</v>
      </c>
      <c r="B55" s="109"/>
      <c r="D55" s="69"/>
      <c r="F55" s="111"/>
      <c r="G55" s="113"/>
      <c r="H55" s="113"/>
      <c r="I55" s="113"/>
      <c r="J55" s="111"/>
      <c r="K55" s="113"/>
      <c r="L55" s="113"/>
    </row>
    <row r="56" spans="1:15" ht="20.100000000000001" customHeight="1" x14ac:dyDescent="0.25">
      <c r="A56" s="68" t="s">
        <v>95</v>
      </c>
      <c r="B56" s="68"/>
      <c r="D56" s="69"/>
      <c r="F56" s="111"/>
      <c r="G56" s="113"/>
      <c r="H56" s="113"/>
      <c r="I56" s="113"/>
      <c r="J56" s="111"/>
      <c r="K56" s="113"/>
      <c r="L56" s="113"/>
    </row>
    <row r="57" spans="1:15" ht="20.100000000000001" customHeight="1" x14ac:dyDescent="0.25">
      <c r="A57" s="68"/>
      <c r="B57" s="68" t="s">
        <v>94</v>
      </c>
      <c r="D57" s="69"/>
      <c r="F57" s="111"/>
      <c r="G57" s="113"/>
      <c r="H57" s="113"/>
      <c r="I57" s="113"/>
      <c r="J57" s="111"/>
      <c r="K57" s="113"/>
      <c r="L57" s="113"/>
    </row>
    <row r="58" spans="1:15" ht="20.100000000000001" customHeight="1" x14ac:dyDescent="0.25">
      <c r="A58" s="68"/>
      <c r="B58" s="118" t="s">
        <v>101</v>
      </c>
      <c r="D58" s="69"/>
      <c r="F58" s="111"/>
      <c r="G58" s="113"/>
      <c r="H58" s="113"/>
      <c r="I58" s="113"/>
      <c r="J58" s="111"/>
      <c r="K58" s="113"/>
      <c r="L58" s="113"/>
    </row>
    <row r="59" spans="1:15" ht="20.100000000000001" customHeight="1" x14ac:dyDescent="0.25">
      <c r="A59" s="68"/>
      <c r="B59" s="118"/>
      <c r="C59" s="209" t="s">
        <v>93</v>
      </c>
      <c r="D59" s="69"/>
      <c r="F59" s="111">
        <v>0</v>
      </c>
      <c r="G59" s="113"/>
      <c r="H59" s="113">
        <v>859</v>
      </c>
      <c r="I59" s="113"/>
      <c r="J59" s="111">
        <v>0</v>
      </c>
      <c r="K59" s="113"/>
      <c r="L59" s="113">
        <v>859</v>
      </c>
    </row>
    <row r="60" spans="1:15" ht="20.100000000000001" customHeight="1" x14ac:dyDescent="0.25">
      <c r="A60" s="68"/>
      <c r="B60" s="118" t="s">
        <v>149</v>
      </c>
      <c r="D60" s="69"/>
      <c r="F60" s="111"/>
      <c r="G60" s="113"/>
      <c r="H60" s="113"/>
      <c r="I60" s="113"/>
      <c r="J60" s="111"/>
      <c r="K60" s="113"/>
      <c r="L60" s="113"/>
    </row>
    <row r="61" spans="1:15" ht="20.100000000000001" customHeight="1" x14ac:dyDescent="0.25">
      <c r="A61" s="68"/>
      <c r="B61" s="118"/>
      <c r="C61" s="209" t="s">
        <v>150</v>
      </c>
      <c r="D61" s="69"/>
      <c r="F61" s="119">
        <v>0</v>
      </c>
      <c r="G61" s="113"/>
      <c r="H61" s="120">
        <v>-171</v>
      </c>
      <c r="I61" s="113"/>
      <c r="J61" s="119">
        <v>0</v>
      </c>
      <c r="K61" s="113"/>
      <c r="L61" s="120">
        <v>-171</v>
      </c>
    </row>
    <row r="62" spans="1:15" ht="8.1" customHeight="1" x14ac:dyDescent="0.25">
      <c r="D62" s="69"/>
      <c r="F62" s="121"/>
      <c r="G62" s="112"/>
      <c r="H62" s="122"/>
      <c r="I62" s="112"/>
      <c r="J62" s="121"/>
      <c r="K62" s="112"/>
      <c r="L62" s="122"/>
    </row>
    <row r="63" spans="1:15" ht="20.100000000000001" customHeight="1" x14ac:dyDescent="0.25">
      <c r="A63" s="109" t="s">
        <v>135</v>
      </c>
      <c r="B63" s="109"/>
      <c r="D63" s="69"/>
      <c r="F63" s="123">
        <f>SUM(F57:F61)</f>
        <v>0</v>
      </c>
      <c r="G63" s="112"/>
      <c r="H63" s="124">
        <f>SUM(H57:H61)</f>
        <v>688</v>
      </c>
      <c r="I63" s="112"/>
      <c r="J63" s="123">
        <f>SUM(J57:J61)</f>
        <v>0</v>
      </c>
      <c r="K63" s="112"/>
      <c r="L63" s="124">
        <f>SUM(L57:L61)</f>
        <v>688</v>
      </c>
    </row>
    <row r="64" spans="1:15" ht="8.1" customHeight="1" x14ac:dyDescent="0.25">
      <c r="A64" s="68"/>
      <c r="B64" s="109"/>
      <c r="D64" s="69"/>
      <c r="F64" s="121"/>
      <c r="G64" s="112"/>
      <c r="H64" s="122"/>
      <c r="I64" s="112"/>
      <c r="J64" s="121"/>
      <c r="K64" s="112"/>
      <c r="L64" s="122"/>
    </row>
    <row r="65" spans="1:12" ht="20.100000000000001" customHeight="1" thickBot="1" x14ac:dyDescent="0.3">
      <c r="A65" s="109" t="s">
        <v>133</v>
      </c>
      <c r="B65" s="6"/>
      <c r="C65" s="6"/>
      <c r="D65" s="69"/>
      <c r="F65" s="115">
        <f>SUM(F63,F33)</f>
        <v>-17440</v>
      </c>
      <c r="G65" s="112"/>
      <c r="H65" s="117">
        <f>SUM(H63,H33)</f>
        <v>63919</v>
      </c>
      <c r="I65" s="112"/>
      <c r="J65" s="115">
        <f>SUM(J63,J33)</f>
        <v>-19929</v>
      </c>
      <c r="K65" s="112"/>
      <c r="L65" s="117">
        <f>SUM(L63,L33)</f>
        <v>-5770</v>
      </c>
    </row>
    <row r="66" spans="1:12" ht="8.1" customHeight="1" thickTop="1" x14ac:dyDescent="0.25">
      <c r="A66" s="109"/>
      <c r="B66" s="109"/>
      <c r="C66" s="6"/>
      <c r="D66" s="69"/>
      <c r="F66" s="111"/>
      <c r="G66" s="113"/>
      <c r="H66" s="113"/>
      <c r="I66" s="113"/>
      <c r="J66" s="111"/>
      <c r="K66" s="113"/>
      <c r="L66" s="113"/>
    </row>
    <row r="67" spans="1:12" ht="18.600000000000001" customHeight="1" x14ac:dyDescent="0.25">
      <c r="A67" s="211" t="s">
        <v>179</v>
      </c>
      <c r="B67" s="212"/>
      <c r="C67" s="212"/>
      <c r="D67" s="212"/>
      <c r="E67" s="212"/>
      <c r="F67" s="213"/>
      <c r="G67" s="214"/>
      <c r="H67" s="214"/>
      <c r="I67" s="214"/>
      <c r="J67" s="213"/>
      <c r="K67" s="214"/>
      <c r="L67" s="214"/>
    </row>
    <row r="68" spans="1:12" ht="18.600000000000001" customHeight="1" x14ac:dyDescent="0.4">
      <c r="A68" s="215" t="s">
        <v>180</v>
      </c>
      <c r="B68" s="216"/>
      <c r="C68" s="217"/>
      <c r="D68" s="218"/>
      <c r="E68" s="217"/>
      <c r="F68" s="213">
        <f>F33</f>
        <v>-17440</v>
      </c>
      <c r="G68" s="214"/>
      <c r="H68" s="214">
        <f>H33</f>
        <v>63231</v>
      </c>
      <c r="I68" s="214"/>
      <c r="J68" s="213">
        <f>J33</f>
        <v>-19929</v>
      </c>
      <c r="K68" s="214"/>
      <c r="L68" s="214">
        <f>L33</f>
        <v>-6458</v>
      </c>
    </row>
    <row r="69" spans="1:12" ht="18.600000000000001" customHeight="1" x14ac:dyDescent="0.4">
      <c r="A69" s="215" t="s">
        <v>181</v>
      </c>
      <c r="B69" s="216"/>
      <c r="C69" s="217"/>
      <c r="D69" s="218"/>
      <c r="E69" s="217"/>
      <c r="F69" s="219">
        <v>0</v>
      </c>
      <c r="G69" s="220"/>
      <c r="H69" s="221">
        <v>0</v>
      </c>
      <c r="I69" s="220"/>
      <c r="J69" s="219">
        <v>0</v>
      </c>
      <c r="K69" s="220"/>
      <c r="L69" s="221">
        <v>0</v>
      </c>
    </row>
    <row r="70" spans="1:12" ht="18.600000000000001" customHeight="1" x14ac:dyDescent="0.4">
      <c r="A70" s="215"/>
      <c r="B70" s="216"/>
      <c r="C70" s="217"/>
      <c r="D70" s="218"/>
      <c r="E70" s="217"/>
      <c r="F70" s="222"/>
      <c r="G70" s="223"/>
      <c r="H70" s="224"/>
      <c r="I70" s="223"/>
      <c r="J70" s="222"/>
      <c r="K70" s="223"/>
      <c r="L70" s="224"/>
    </row>
    <row r="71" spans="1:12" ht="18.600000000000001" customHeight="1" thickBot="1" x14ac:dyDescent="0.45">
      <c r="A71" s="215"/>
      <c r="B71" s="216"/>
      <c r="C71" s="217"/>
      <c r="D71" s="218"/>
      <c r="E71" s="217"/>
      <c r="F71" s="225">
        <f>SUM(F68:F69)</f>
        <v>-17440</v>
      </c>
      <c r="G71" s="220"/>
      <c r="H71" s="226">
        <f>SUM(H68:H69)</f>
        <v>63231</v>
      </c>
      <c r="I71" s="220"/>
      <c r="J71" s="225">
        <f>SUM(J68:J69)</f>
        <v>-19929</v>
      </c>
      <c r="K71" s="220"/>
      <c r="L71" s="226">
        <f>SUM(L68:L69)</f>
        <v>-6458</v>
      </c>
    </row>
    <row r="72" spans="1:12" ht="18.600000000000001" customHeight="1" thickTop="1" x14ac:dyDescent="0.4">
      <c r="A72" s="215"/>
      <c r="B72" s="216"/>
      <c r="C72" s="217"/>
      <c r="D72" s="218"/>
      <c r="E72" s="217"/>
      <c r="F72" s="222"/>
      <c r="G72" s="223"/>
      <c r="H72" s="224"/>
      <c r="I72" s="223"/>
      <c r="J72" s="222"/>
      <c r="K72" s="223"/>
      <c r="L72" s="224"/>
    </row>
    <row r="73" spans="1:12" ht="18.600000000000001" customHeight="1" x14ac:dyDescent="0.4">
      <c r="A73" s="211" t="s">
        <v>182</v>
      </c>
      <c r="B73" s="216"/>
      <c r="C73" s="217"/>
      <c r="D73" s="218"/>
      <c r="E73" s="217"/>
      <c r="F73" s="213"/>
      <c r="G73" s="214"/>
      <c r="H73" s="214"/>
      <c r="I73" s="214"/>
      <c r="J73" s="213"/>
      <c r="K73" s="214"/>
      <c r="L73" s="214"/>
    </row>
    <row r="74" spans="1:12" ht="18.600000000000001" customHeight="1" x14ac:dyDescent="0.4">
      <c r="A74" s="215" t="s">
        <v>180</v>
      </c>
      <c r="B74" s="216"/>
      <c r="C74" s="217"/>
      <c r="D74" s="218"/>
      <c r="E74" s="217"/>
      <c r="F74" s="213">
        <f>F65</f>
        <v>-17440</v>
      </c>
      <c r="G74" s="214"/>
      <c r="H74" s="214">
        <f>H65</f>
        <v>63919</v>
      </c>
      <c r="I74" s="214"/>
      <c r="J74" s="213">
        <f>J65</f>
        <v>-19929</v>
      </c>
      <c r="K74" s="214"/>
      <c r="L74" s="214">
        <f>L65</f>
        <v>-5770</v>
      </c>
    </row>
    <row r="75" spans="1:12" ht="18.600000000000001" customHeight="1" x14ac:dyDescent="0.4">
      <c r="A75" s="215" t="s">
        <v>181</v>
      </c>
      <c r="B75" s="216"/>
      <c r="C75" s="217"/>
      <c r="D75" s="218"/>
      <c r="E75" s="217"/>
      <c r="F75" s="219">
        <v>0</v>
      </c>
      <c r="G75" s="220"/>
      <c r="H75" s="221">
        <v>0</v>
      </c>
      <c r="I75" s="220"/>
      <c r="J75" s="219">
        <v>0</v>
      </c>
      <c r="K75" s="220"/>
      <c r="L75" s="221">
        <v>0</v>
      </c>
    </row>
    <row r="76" spans="1:12" ht="18.600000000000001" customHeight="1" x14ac:dyDescent="0.4">
      <c r="A76" s="216"/>
      <c r="B76" s="216"/>
      <c r="C76" s="217"/>
      <c r="D76" s="218"/>
      <c r="E76" s="217"/>
      <c r="F76" s="222"/>
      <c r="G76" s="223"/>
      <c r="H76" s="224"/>
      <c r="I76" s="223"/>
      <c r="J76" s="222"/>
      <c r="K76" s="223"/>
      <c r="L76" s="224"/>
    </row>
    <row r="77" spans="1:12" ht="18.600000000000001" customHeight="1" thickBot="1" x14ac:dyDescent="0.45">
      <c r="A77" s="216"/>
      <c r="B77" s="216"/>
      <c r="C77" s="217"/>
      <c r="D77" s="218"/>
      <c r="E77" s="217"/>
      <c r="F77" s="225">
        <f>SUM(F74:F75)</f>
        <v>-17440</v>
      </c>
      <c r="G77" s="220"/>
      <c r="H77" s="226">
        <f>SUM(H74:H75)</f>
        <v>63919</v>
      </c>
      <c r="I77" s="220"/>
      <c r="J77" s="225">
        <f>SUM(J74:J75)</f>
        <v>-19929</v>
      </c>
      <c r="K77" s="220"/>
      <c r="L77" s="226">
        <f>SUM(L74:L75)</f>
        <v>-5770</v>
      </c>
    </row>
    <row r="78" spans="1:12" ht="18.600000000000001" customHeight="1" thickTop="1" x14ac:dyDescent="0.4">
      <c r="A78" s="216"/>
      <c r="B78" s="216"/>
      <c r="C78" s="217"/>
      <c r="D78" s="218"/>
      <c r="E78" s="217"/>
      <c r="F78" s="222"/>
      <c r="G78" s="223"/>
      <c r="H78" s="224"/>
      <c r="I78" s="223"/>
      <c r="J78" s="222"/>
      <c r="K78" s="223"/>
      <c r="L78" s="224"/>
    </row>
    <row r="79" spans="1:12" ht="20.100000000000001" customHeight="1" thickBot="1" x14ac:dyDescent="0.3">
      <c r="A79" s="109" t="s">
        <v>134</v>
      </c>
      <c r="B79" s="109"/>
      <c r="C79" s="6"/>
      <c r="F79" s="125">
        <f>F33/1000000</f>
        <v>-1.7440000000000001E-2</v>
      </c>
      <c r="G79" s="126"/>
      <c r="H79" s="127">
        <f>H33/750000</f>
        <v>8.4307999999999994E-2</v>
      </c>
      <c r="I79" s="126"/>
      <c r="J79" s="125">
        <f>J33/1000000</f>
        <v>-1.9928999999999999E-2</v>
      </c>
      <c r="K79" s="126"/>
      <c r="L79" s="127">
        <f>L33/750000</f>
        <v>-8.6106666666666675E-3</v>
      </c>
    </row>
    <row r="80" spans="1:12" ht="20.100000000000001" customHeight="1" thickTop="1" x14ac:dyDescent="0.25">
      <c r="A80" s="109"/>
      <c r="B80" s="109"/>
      <c r="C80" s="6"/>
      <c r="F80" s="128"/>
      <c r="G80" s="126"/>
      <c r="H80" s="128"/>
      <c r="I80" s="126"/>
      <c r="J80" s="128"/>
      <c r="K80" s="126"/>
      <c r="L80" s="128"/>
    </row>
    <row r="81" spans="1:15" ht="20.100000000000001" customHeight="1" x14ac:dyDescent="0.25">
      <c r="A81" s="109"/>
      <c r="B81" s="109"/>
      <c r="C81" s="6"/>
      <c r="F81" s="128"/>
      <c r="G81" s="126"/>
      <c r="H81" s="128"/>
      <c r="I81" s="126"/>
      <c r="J81" s="128"/>
      <c r="K81" s="126"/>
      <c r="L81" s="128"/>
    </row>
    <row r="82" spans="1:15" ht="20.100000000000001" customHeight="1" x14ac:dyDescent="0.25">
      <c r="A82" s="109"/>
      <c r="B82" s="109"/>
      <c r="C82" s="6"/>
      <c r="F82" s="128"/>
      <c r="G82" s="126"/>
      <c r="H82" s="128"/>
      <c r="I82" s="126"/>
      <c r="J82" s="128"/>
      <c r="K82" s="126"/>
      <c r="L82" s="128"/>
    </row>
    <row r="83" spans="1:15" ht="20.100000000000001" customHeight="1" x14ac:dyDescent="0.25">
      <c r="A83" s="109"/>
      <c r="B83" s="109"/>
      <c r="C83" s="6"/>
      <c r="F83" s="128"/>
      <c r="G83" s="126"/>
      <c r="H83" s="128"/>
      <c r="I83" s="126"/>
      <c r="J83" s="128"/>
      <c r="K83" s="126"/>
      <c r="L83" s="128"/>
    </row>
    <row r="84" spans="1:15" ht="20.100000000000001" customHeight="1" x14ac:dyDescent="0.25">
      <c r="A84" s="109"/>
      <c r="B84" s="109"/>
      <c r="C84" s="6"/>
      <c r="F84" s="128"/>
      <c r="G84" s="126"/>
      <c r="H84" s="128"/>
      <c r="I84" s="126"/>
      <c r="J84" s="128"/>
      <c r="K84" s="126"/>
      <c r="L84" s="128"/>
    </row>
    <row r="85" spans="1:15" ht="20.100000000000001" customHeight="1" x14ac:dyDescent="0.25">
      <c r="A85" s="109"/>
      <c r="B85" s="109"/>
      <c r="C85" s="6"/>
      <c r="F85" s="128"/>
      <c r="G85" s="126"/>
      <c r="H85" s="128"/>
      <c r="I85" s="126"/>
      <c r="J85" s="128"/>
      <c r="K85" s="126"/>
      <c r="L85" s="128"/>
    </row>
    <row r="86" spans="1:15" ht="20.100000000000001" customHeight="1" x14ac:dyDescent="0.25">
      <c r="A86" s="109"/>
      <c r="B86" s="109"/>
      <c r="C86" s="6"/>
      <c r="F86" s="128"/>
      <c r="G86" s="126"/>
      <c r="H86" s="128"/>
      <c r="I86" s="126"/>
      <c r="J86" s="128"/>
      <c r="K86" s="126"/>
      <c r="L86" s="128"/>
    </row>
    <row r="87" spans="1:15" ht="20.100000000000001" customHeight="1" x14ac:dyDescent="0.25">
      <c r="A87" s="109"/>
      <c r="B87" s="109"/>
      <c r="C87" s="6"/>
      <c r="F87" s="128"/>
      <c r="G87" s="126"/>
      <c r="H87" s="128"/>
      <c r="I87" s="126"/>
      <c r="J87" s="128"/>
      <c r="K87" s="126"/>
      <c r="L87" s="128"/>
    </row>
    <row r="88" spans="1:15" ht="9" customHeight="1" x14ac:dyDescent="0.25">
      <c r="A88" s="109"/>
      <c r="B88" s="109"/>
      <c r="C88" s="6"/>
      <c r="F88" s="128"/>
      <c r="G88" s="126"/>
      <c r="H88" s="128"/>
      <c r="I88" s="126"/>
      <c r="J88" s="128"/>
      <c r="K88" s="126"/>
      <c r="L88" s="128"/>
    </row>
    <row r="89" spans="1:15" ht="18" customHeight="1" x14ac:dyDescent="0.25">
      <c r="A89" s="129" t="str">
        <f>'BS 2-4'!A50</f>
        <v>หมายเหตุประกอบข้อมูลทางการเงินระหว่างกาลแบบย่อเป็นส่วนหนึ่งของข้อมูลทางการเงินระหว่างกาลนี้</v>
      </c>
      <c r="B89" s="58"/>
      <c r="C89" s="58"/>
      <c r="D89" s="59"/>
      <c r="E89" s="58"/>
      <c r="F89" s="130"/>
      <c r="G89" s="130"/>
      <c r="H89" s="58"/>
      <c r="I89" s="130"/>
      <c r="J89" s="130"/>
      <c r="K89" s="131"/>
      <c r="L89" s="131"/>
    </row>
    <row r="90" spans="1:15" s="6" customFormat="1" ht="20.100000000000001" customHeight="1" x14ac:dyDescent="0.25">
      <c r="A90" s="1" t="str">
        <f>A46</f>
        <v xml:space="preserve">บริษัท เจ้าพระยามหานคร จำกัด (มหาชน) </v>
      </c>
      <c r="D90" s="77"/>
      <c r="F90" s="78"/>
      <c r="G90" s="79"/>
      <c r="H90" s="78"/>
      <c r="I90" s="79"/>
      <c r="J90" s="80"/>
      <c r="K90" s="79"/>
      <c r="L90" s="80"/>
      <c r="M90" s="81"/>
      <c r="N90" s="81"/>
      <c r="O90" s="81"/>
    </row>
    <row r="91" spans="1:15" s="6" customFormat="1" ht="20.100000000000001" customHeight="1" x14ac:dyDescent="0.25">
      <c r="A91" s="82" t="s">
        <v>143</v>
      </c>
      <c r="B91" s="82"/>
      <c r="C91" s="82"/>
      <c r="D91" s="83"/>
      <c r="E91" s="82"/>
      <c r="F91" s="84"/>
      <c r="G91" s="85"/>
      <c r="H91" s="84"/>
      <c r="I91" s="85"/>
      <c r="J91" s="86"/>
      <c r="K91" s="85"/>
      <c r="L91" s="86"/>
      <c r="M91" s="81"/>
      <c r="N91" s="81"/>
      <c r="O91" s="81"/>
    </row>
    <row r="92" spans="1:15" s="6" customFormat="1" ht="20.100000000000001" customHeight="1" x14ac:dyDescent="0.25">
      <c r="A92" s="87" t="s">
        <v>152</v>
      </c>
      <c r="B92" s="87"/>
      <c r="C92" s="87"/>
      <c r="D92" s="88"/>
      <c r="E92" s="87"/>
      <c r="F92" s="89"/>
      <c r="G92" s="90"/>
      <c r="H92" s="89"/>
      <c r="I92" s="90"/>
      <c r="J92" s="91"/>
      <c r="K92" s="90"/>
      <c r="L92" s="91"/>
      <c r="M92" s="81"/>
      <c r="N92" s="81"/>
      <c r="O92" s="81"/>
    </row>
    <row r="93" spans="1:15" s="6" customFormat="1" ht="18" customHeight="1" x14ac:dyDescent="0.25">
      <c r="A93" s="82"/>
      <c r="B93" s="82"/>
      <c r="C93" s="82"/>
      <c r="D93" s="83"/>
      <c r="E93" s="82"/>
      <c r="F93" s="92"/>
      <c r="G93" s="93"/>
      <c r="H93" s="92"/>
      <c r="I93" s="93"/>
      <c r="J93" s="94"/>
      <c r="K93" s="93"/>
      <c r="L93" s="94"/>
      <c r="M93" s="81"/>
      <c r="N93" s="81"/>
      <c r="O93" s="81"/>
    </row>
    <row r="94" spans="1:15" s="6" customFormat="1" ht="18" customHeight="1" x14ac:dyDescent="0.25">
      <c r="D94" s="77"/>
      <c r="F94" s="245" t="s">
        <v>2</v>
      </c>
      <c r="G94" s="245"/>
      <c r="H94" s="245"/>
      <c r="I94" s="5"/>
      <c r="J94" s="245" t="s">
        <v>88</v>
      </c>
      <c r="K94" s="245"/>
      <c r="L94" s="245"/>
      <c r="M94" s="81"/>
      <c r="N94" s="81"/>
      <c r="O94" s="81"/>
    </row>
    <row r="95" spans="1:15" s="6" customFormat="1" ht="18" customHeight="1" x14ac:dyDescent="0.25">
      <c r="D95" s="77"/>
      <c r="F95" s="243" t="s">
        <v>3</v>
      </c>
      <c r="G95" s="243"/>
      <c r="H95" s="243"/>
      <c r="I95" s="5"/>
      <c r="J95" s="243" t="s">
        <v>3</v>
      </c>
      <c r="K95" s="243"/>
      <c r="L95" s="243"/>
      <c r="M95" s="81"/>
      <c r="N95" s="81"/>
      <c r="O95" s="81"/>
    </row>
    <row r="96" spans="1:15" s="6" customFormat="1" ht="18" customHeight="1" x14ac:dyDescent="0.25">
      <c r="D96" s="77"/>
      <c r="F96" s="95" t="s">
        <v>106</v>
      </c>
      <c r="G96" s="80"/>
      <c r="H96" s="95" t="s">
        <v>91</v>
      </c>
      <c r="I96" s="86"/>
      <c r="J96" s="95" t="s">
        <v>106</v>
      </c>
      <c r="K96" s="80"/>
      <c r="L96" s="95" t="s">
        <v>91</v>
      </c>
      <c r="M96" s="81"/>
      <c r="N96" s="81"/>
      <c r="O96" s="81"/>
    </row>
    <row r="97" spans="1:15" s="6" customFormat="1" ht="18" customHeight="1" x14ac:dyDescent="0.25">
      <c r="D97" s="88" t="s">
        <v>7</v>
      </c>
      <c r="F97" s="96" t="s">
        <v>6</v>
      </c>
      <c r="G97" s="15"/>
      <c r="H97" s="96" t="s">
        <v>6</v>
      </c>
      <c r="I97" s="15"/>
      <c r="J97" s="96" t="s">
        <v>6</v>
      </c>
      <c r="K97" s="13"/>
      <c r="L97" s="96" t="s">
        <v>6</v>
      </c>
      <c r="M97" s="81"/>
      <c r="N97" s="81"/>
      <c r="O97" s="81"/>
    </row>
    <row r="98" spans="1:15" ht="8.1" customHeight="1" x14ac:dyDescent="0.25">
      <c r="A98" s="25"/>
      <c r="B98" s="25"/>
      <c r="F98" s="39"/>
      <c r="G98" s="31"/>
      <c r="H98" s="31"/>
      <c r="I98" s="31"/>
      <c r="J98" s="39"/>
      <c r="K98" s="31"/>
    </row>
    <row r="99" spans="1:15" ht="18" customHeight="1" x14ac:dyDescent="0.25">
      <c r="A99" s="24" t="s">
        <v>183</v>
      </c>
      <c r="B99" s="25"/>
      <c r="F99" s="97"/>
      <c r="G99" s="98"/>
      <c r="H99" s="99"/>
      <c r="I99" s="38"/>
      <c r="J99" s="100"/>
      <c r="K99" s="38"/>
      <c r="L99" s="38"/>
    </row>
    <row r="100" spans="1:15" ht="18" customHeight="1" x14ac:dyDescent="0.25">
      <c r="A100" s="25" t="s">
        <v>36</v>
      </c>
      <c r="B100" s="25"/>
      <c r="F100" s="29">
        <v>1003470</v>
      </c>
      <c r="G100" s="27"/>
      <c r="H100" s="30">
        <v>1501948</v>
      </c>
      <c r="I100" s="28"/>
      <c r="J100" s="26">
        <v>145506</v>
      </c>
      <c r="K100" s="28"/>
      <c r="L100" s="28">
        <v>404695</v>
      </c>
    </row>
    <row r="101" spans="1:15" ht="18" customHeight="1" x14ac:dyDescent="0.25">
      <c r="A101" s="25" t="s">
        <v>147</v>
      </c>
      <c r="B101" s="25"/>
      <c r="F101" s="29">
        <v>59905</v>
      </c>
      <c r="G101" s="27"/>
      <c r="H101" s="30">
        <v>8036</v>
      </c>
      <c r="I101" s="28"/>
      <c r="J101" s="26">
        <v>0</v>
      </c>
      <c r="K101" s="28"/>
      <c r="L101" s="28">
        <v>0</v>
      </c>
    </row>
    <row r="102" spans="1:15" ht="20.100000000000001" customHeight="1" x14ac:dyDescent="0.25">
      <c r="A102" s="24" t="s">
        <v>167</v>
      </c>
      <c r="B102" s="25"/>
      <c r="F102" s="102">
        <f>SUM(F100:F101)</f>
        <v>1063375</v>
      </c>
      <c r="G102" s="27"/>
      <c r="H102" s="103">
        <f>SUM(H100:H101)</f>
        <v>1509984</v>
      </c>
      <c r="I102" s="28"/>
      <c r="J102" s="102">
        <f>SUM(J100:J101)</f>
        <v>145506</v>
      </c>
      <c r="K102" s="28"/>
      <c r="L102" s="103">
        <f>SUM(L100:L101)</f>
        <v>404695</v>
      </c>
    </row>
    <row r="103" spans="1:15" ht="10.15" customHeight="1" x14ac:dyDescent="0.25">
      <c r="A103" s="24"/>
      <c r="B103" s="25"/>
      <c r="F103" s="97"/>
      <c r="G103" s="27"/>
      <c r="H103" s="99"/>
      <c r="I103" s="28"/>
      <c r="J103" s="97"/>
      <c r="K103" s="28"/>
      <c r="L103" s="99"/>
    </row>
    <row r="104" spans="1:15" ht="20.100000000000001" customHeight="1" x14ac:dyDescent="0.25">
      <c r="A104" s="24" t="s">
        <v>184</v>
      </c>
      <c r="B104" s="25"/>
      <c r="F104" s="97"/>
      <c r="G104" s="27"/>
      <c r="H104" s="99"/>
      <c r="I104" s="28"/>
      <c r="J104" s="97"/>
      <c r="K104" s="28"/>
      <c r="L104" s="99"/>
    </row>
    <row r="105" spans="1:15" ht="18" customHeight="1" x14ac:dyDescent="0.25">
      <c r="A105" s="25" t="s">
        <v>148</v>
      </c>
      <c r="B105" s="24"/>
      <c r="F105" s="29">
        <v>-576339</v>
      </c>
      <c r="G105" s="27"/>
      <c r="H105" s="30">
        <v>-870096</v>
      </c>
      <c r="I105" s="28"/>
      <c r="J105" s="26">
        <v>-91791</v>
      </c>
      <c r="K105" s="28"/>
      <c r="L105" s="28">
        <v>-261433</v>
      </c>
    </row>
    <row r="106" spans="1:15" ht="18" customHeight="1" x14ac:dyDescent="0.25">
      <c r="A106" s="25" t="s">
        <v>131</v>
      </c>
      <c r="B106" s="24"/>
      <c r="F106" s="33">
        <v>-68695</v>
      </c>
      <c r="G106" s="27"/>
      <c r="H106" s="34">
        <v>-6511</v>
      </c>
      <c r="I106" s="28"/>
      <c r="J106" s="36">
        <v>0</v>
      </c>
      <c r="K106" s="28"/>
      <c r="L106" s="37">
        <v>0</v>
      </c>
    </row>
    <row r="107" spans="1:15" ht="20.100000000000001" customHeight="1" x14ac:dyDescent="0.25">
      <c r="A107" s="24" t="s">
        <v>168</v>
      </c>
      <c r="B107" s="25"/>
      <c r="F107" s="102">
        <f>SUM(F105:F106)</f>
        <v>-645034</v>
      </c>
      <c r="G107" s="27"/>
      <c r="H107" s="103">
        <f>SUM(H105:H106)</f>
        <v>-876607</v>
      </c>
      <c r="I107" s="28"/>
      <c r="J107" s="102">
        <f>SUM(J105:J106)</f>
        <v>-91791</v>
      </c>
      <c r="K107" s="28"/>
      <c r="L107" s="103">
        <f>SUM(L105:L106)</f>
        <v>-261433</v>
      </c>
    </row>
    <row r="108" spans="1:15" ht="18" customHeight="1" x14ac:dyDescent="0.25">
      <c r="A108" s="24"/>
      <c r="B108" s="24"/>
      <c r="F108" s="39"/>
      <c r="G108" s="31"/>
      <c r="H108" s="31"/>
      <c r="I108" s="31"/>
      <c r="J108" s="39"/>
      <c r="K108" s="31"/>
    </row>
    <row r="109" spans="1:15" ht="18" customHeight="1" x14ac:dyDescent="0.25">
      <c r="A109" s="24" t="s">
        <v>37</v>
      </c>
      <c r="B109" s="24"/>
      <c r="F109" s="97">
        <f>SUM(F100,F101,F105,F106)</f>
        <v>418341</v>
      </c>
      <c r="G109" s="35"/>
      <c r="H109" s="99">
        <f>SUM(H100,H101,H105,H106)</f>
        <v>633377</v>
      </c>
      <c r="I109" s="35"/>
      <c r="J109" s="97">
        <f>SUM(J100,J101,J105,J106)</f>
        <v>53715</v>
      </c>
      <c r="K109" s="35"/>
      <c r="L109" s="99">
        <f>SUM(L100,L101,L105,L106)</f>
        <v>143262</v>
      </c>
    </row>
    <row r="110" spans="1:15" ht="18" customHeight="1" x14ac:dyDescent="0.25">
      <c r="A110" s="25" t="s">
        <v>38</v>
      </c>
      <c r="B110" s="25"/>
      <c r="D110" s="20">
        <v>15</v>
      </c>
      <c r="F110" s="97">
        <v>36079</v>
      </c>
      <c r="G110" s="98"/>
      <c r="H110" s="99">
        <v>38794</v>
      </c>
      <c r="I110" s="38"/>
      <c r="J110" s="100">
        <v>41778</v>
      </c>
      <c r="K110" s="38"/>
      <c r="L110" s="38">
        <v>48313</v>
      </c>
    </row>
    <row r="111" spans="1:15" ht="18" customHeight="1" x14ac:dyDescent="0.25">
      <c r="A111" s="25" t="s">
        <v>39</v>
      </c>
      <c r="B111" s="24"/>
      <c r="F111" s="97">
        <v>-175915</v>
      </c>
      <c r="G111" s="35"/>
      <c r="H111" s="99">
        <v>-154886</v>
      </c>
      <c r="I111" s="35"/>
      <c r="J111" s="97">
        <v>-66906</v>
      </c>
      <c r="K111" s="35"/>
      <c r="L111" s="99">
        <v>-52416</v>
      </c>
    </row>
    <row r="112" spans="1:15" ht="18" customHeight="1" x14ac:dyDescent="0.25">
      <c r="A112" s="25" t="s">
        <v>69</v>
      </c>
      <c r="B112" s="25"/>
      <c r="F112" s="97">
        <v>-146813</v>
      </c>
      <c r="G112" s="35"/>
      <c r="H112" s="99">
        <v>-140826</v>
      </c>
      <c r="I112" s="35"/>
      <c r="J112" s="97">
        <v>-51261</v>
      </c>
      <c r="K112" s="35"/>
      <c r="L112" s="99">
        <v>-65087</v>
      </c>
    </row>
    <row r="113" spans="1:12" ht="18" customHeight="1" x14ac:dyDescent="0.25">
      <c r="A113" s="25" t="s">
        <v>100</v>
      </c>
      <c r="B113" s="25"/>
      <c r="F113" s="33">
        <v>-25983</v>
      </c>
      <c r="G113" s="31"/>
      <c r="H113" s="34">
        <v>-17804</v>
      </c>
      <c r="I113" s="31"/>
      <c r="J113" s="33">
        <v>-234</v>
      </c>
      <c r="K113" s="31"/>
      <c r="L113" s="34">
        <v>-2337</v>
      </c>
    </row>
    <row r="114" spans="1:12" ht="18" customHeight="1" x14ac:dyDescent="0.25">
      <c r="A114" s="24"/>
      <c r="B114" s="24"/>
      <c r="F114" s="39"/>
      <c r="G114" s="31"/>
      <c r="H114" s="31"/>
      <c r="I114" s="31"/>
      <c r="J114" s="39"/>
      <c r="K114" s="31"/>
    </row>
    <row r="115" spans="1:12" ht="18" customHeight="1" x14ac:dyDescent="0.4">
      <c r="A115" s="24" t="s">
        <v>185</v>
      </c>
      <c r="B115" s="25"/>
      <c r="F115" s="132"/>
      <c r="G115" s="133"/>
      <c r="H115" s="133"/>
      <c r="I115" s="133"/>
      <c r="J115" s="132"/>
      <c r="K115" s="133"/>
      <c r="L115" s="133"/>
    </row>
    <row r="116" spans="1:12" ht="18" customHeight="1" x14ac:dyDescent="0.25">
      <c r="A116" s="24"/>
      <c r="B116" s="6" t="s">
        <v>77</v>
      </c>
      <c r="F116" s="53">
        <f>SUM(F109:F113)</f>
        <v>105709</v>
      </c>
      <c r="G116" s="86"/>
      <c r="H116" s="35">
        <f>SUM(H109:H113)</f>
        <v>358655</v>
      </c>
      <c r="I116" s="35"/>
      <c r="J116" s="53">
        <f>SUM(J109:J113)</f>
        <v>-22908</v>
      </c>
      <c r="K116" s="35"/>
      <c r="L116" s="35">
        <f>SUM(L109:L113)</f>
        <v>71735</v>
      </c>
    </row>
    <row r="117" spans="1:12" ht="18" customHeight="1" x14ac:dyDescent="0.25">
      <c r="A117" s="209" t="s">
        <v>40</v>
      </c>
      <c r="B117" s="6"/>
      <c r="F117" s="105">
        <v>-56330</v>
      </c>
      <c r="G117" s="86"/>
      <c r="H117" s="106">
        <v>-116703</v>
      </c>
      <c r="I117" s="35"/>
      <c r="J117" s="105">
        <v>-27458</v>
      </c>
      <c r="K117" s="35"/>
      <c r="L117" s="106">
        <v>-68954</v>
      </c>
    </row>
    <row r="118" spans="1:12" ht="18" customHeight="1" x14ac:dyDescent="0.25">
      <c r="A118" s="24"/>
      <c r="B118" s="24"/>
      <c r="F118" s="39"/>
      <c r="G118" s="31"/>
      <c r="H118" s="31"/>
      <c r="I118" s="31"/>
      <c r="J118" s="39"/>
      <c r="K118" s="31"/>
    </row>
    <row r="119" spans="1:12" ht="18" customHeight="1" x14ac:dyDescent="0.25">
      <c r="A119" s="109" t="s">
        <v>186</v>
      </c>
      <c r="B119" s="109"/>
      <c r="D119" s="69"/>
      <c r="F119" s="110">
        <f>SUM(F116:F117)</f>
        <v>49379</v>
      </c>
      <c r="G119" s="84"/>
      <c r="H119" s="104">
        <f>SUM(H116:H117)</f>
        <v>241952</v>
      </c>
      <c r="I119" s="104"/>
      <c r="J119" s="110">
        <f>SUM(J116:J117)</f>
        <v>-50366</v>
      </c>
      <c r="K119" s="104"/>
      <c r="L119" s="104">
        <f>SUM(L116:L117)</f>
        <v>2781</v>
      </c>
    </row>
    <row r="120" spans="1:12" ht="18" customHeight="1" x14ac:dyDescent="0.25">
      <c r="A120" s="68" t="s">
        <v>65</v>
      </c>
      <c r="B120" s="68"/>
      <c r="F120" s="33">
        <v>-30384</v>
      </c>
      <c r="G120" s="104"/>
      <c r="H120" s="34">
        <v>-55626</v>
      </c>
      <c r="I120" s="104"/>
      <c r="J120" s="33">
        <v>945</v>
      </c>
      <c r="K120" s="104"/>
      <c r="L120" s="34">
        <v>-1007</v>
      </c>
    </row>
    <row r="121" spans="1:12" ht="18" customHeight="1" x14ac:dyDescent="0.25">
      <c r="F121" s="111"/>
      <c r="G121" s="112"/>
      <c r="H121" s="113"/>
      <c r="I121" s="112"/>
      <c r="J121" s="114"/>
      <c r="K121" s="112"/>
      <c r="L121" s="112"/>
    </row>
    <row r="122" spans="1:12" ht="18" customHeight="1" thickBot="1" x14ac:dyDescent="0.3">
      <c r="A122" s="109" t="s">
        <v>132</v>
      </c>
      <c r="B122" s="109"/>
      <c r="D122" s="69"/>
      <c r="F122" s="115">
        <f>SUM(F119:F121)</f>
        <v>18995</v>
      </c>
      <c r="G122" s="116"/>
      <c r="H122" s="117">
        <f>SUM(H119:H121)</f>
        <v>186326</v>
      </c>
      <c r="I122" s="112"/>
      <c r="J122" s="115">
        <f>SUM(J119:J121)</f>
        <v>-49421</v>
      </c>
      <c r="K122" s="112"/>
      <c r="L122" s="117">
        <f>SUM(L119:L121)</f>
        <v>1774</v>
      </c>
    </row>
    <row r="123" spans="1:12" ht="18" customHeight="1" thickTop="1" x14ac:dyDescent="0.25">
      <c r="F123" s="113"/>
      <c r="G123" s="112"/>
      <c r="H123" s="113"/>
      <c r="I123" s="112"/>
      <c r="J123" s="112"/>
      <c r="K123" s="112"/>
      <c r="L123" s="112"/>
    </row>
    <row r="124" spans="1:12" ht="20.100000000000001" customHeight="1" x14ac:dyDescent="0.25">
      <c r="A124" s="109"/>
      <c r="B124" s="109"/>
      <c r="C124" s="6"/>
      <c r="F124" s="128"/>
      <c r="G124" s="126"/>
      <c r="H124" s="128"/>
      <c r="I124" s="126"/>
      <c r="J124" s="128"/>
      <c r="K124" s="126"/>
      <c r="L124" s="128"/>
    </row>
    <row r="125" spans="1:12" ht="20.100000000000001" customHeight="1" x14ac:dyDescent="0.25">
      <c r="A125" s="109"/>
      <c r="B125" s="109"/>
      <c r="C125" s="6"/>
      <c r="F125" s="128"/>
      <c r="G125" s="126"/>
      <c r="H125" s="128"/>
      <c r="I125" s="126"/>
      <c r="J125" s="128"/>
      <c r="K125" s="126"/>
      <c r="L125" s="128"/>
    </row>
    <row r="126" spans="1:12" ht="20.100000000000001" customHeight="1" x14ac:dyDescent="0.25">
      <c r="A126" s="109"/>
      <c r="B126" s="109"/>
      <c r="C126" s="6"/>
      <c r="F126" s="128"/>
      <c r="G126" s="126"/>
      <c r="H126" s="128"/>
      <c r="I126" s="126"/>
      <c r="J126" s="128"/>
      <c r="K126" s="126"/>
      <c r="L126" s="128"/>
    </row>
    <row r="127" spans="1:12" ht="20.100000000000001" customHeight="1" x14ac:dyDescent="0.25">
      <c r="A127" s="109"/>
      <c r="B127" s="109"/>
      <c r="C127" s="6"/>
      <c r="F127" s="128"/>
      <c r="G127" s="126"/>
      <c r="H127" s="128"/>
      <c r="I127" s="126"/>
      <c r="J127" s="128"/>
      <c r="K127" s="126"/>
      <c r="L127" s="128"/>
    </row>
    <row r="128" spans="1:12" ht="20.100000000000001" customHeight="1" x14ac:dyDescent="0.25">
      <c r="A128" s="109"/>
      <c r="B128" s="109"/>
      <c r="C128" s="6"/>
      <c r="F128" s="128"/>
      <c r="G128" s="126"/>
      <c r="H128" s="128"/>
      <c r="I128" s="126"/>
      <c r="J128" s="128"/>
      <c r="K128" s="126"/>
      <c r="L128" s="128"/>
    </row>
    <row r="129" spans="1:15" ht="20.100000000000001" customHeight="1" x14ac:dyDescent="0.25">
      <c r="A129" s="109"/>
      <c r="B129" s="109"/>
      <c r="C129" s="6"/>
      <c r="F129" s="128"/>
      <c r="G129" s="126"/>
      <c r="H129" s="128"/>
      <c r="I129" s="126"/>
      <c r="J129" s="128"/>
      <c r="K129" s="126"/>
      <c r="L129" s="128"/>
    </row>
    <row r="130" spans="1:15" ht="20.100000000000001" customHeight="1" x14ac:dyDescent="0.25">
      <c r="A130" s="109"/>
      <c r="B130" s="109"/>
      <c r="C130" s="6"/>
      <c r="F130" s="128"/>
      <c r="G130" s="126"/>
      <c r="H130" s="128"/>
      <c r="I130" s="126"/>
      <c r="J130" s="128"/>
      <c r="K130" s="126"/>
      <c r="L130" s="128"/>
    </row>
    <row r="131" spans="1:15" ht="20.100000000000001" customHeight="1" x14ac:dyDescent="0.25">
      <c r="A131" s="109"/>
      <c r="B131" s="109"/>
      <c r="C131" s="6"/>
      <c r="F131" s="128"/>
      <c r="G131" s="126"/>
      <c r="H131" s="128"/>
      <c r="I131" s="126"/>
      <c r="J131" s="128"/>
      <c r="K131" s="126"/>
      <c r="L131" s="128"/>
    </row>
    <row r="132" spans="1:15" ht="9" customHeight="1" x14ac:dyDescent="0.25">
      <c r="A132" s="109"/>
      <c r="B132" s="109"/>
      <c r="C132" s="6"/>
      <c r="F132" s="128"/>
      <c r="G132" s="126"/>
      <c r="H132" s="128"/>
      <c r="I132" s="126"/>
      <c r="J132" s="128"/>
      <c r="K132" s="126"/>
      <c r="L132" s="128"/>
    </row>
    <row r="133" spans="1:15" ht="18" customHeight="1" x14ac:dyDescent="0.25">
      <c r="A133" s="129" t="str">
        <f>'BS 2-4'!A50</f>
        <v>หมายเหตุประกอบข้อมูลทางการเงินระหว่างกาลแบบย่อเป็นส่วนหนึ่งของข้อมูลทางการเงินระหว่างกาลนี้</v>
      </c>
      <c r="B133" s="58"/>
      <c r="C133" s="58"/>
      <c r="D133" s="59"/>
      <c r="E133" s="58"/>
      <c r="F133" s="130"/>
      <c r="G133" s="130"/>
      <c r="H133" s="58"/>
      <c r="I133" s="130"/>
      <c r="J133" s="130"/>
      <c r="K133" s="131"/>
      <c r="L133" s="131"/>
    </row>
    <row r="134" spans="1:15" s="6" customFormat="1" ht="20.100000000000001" customHeight="1" x14ac:dyDescent="0.25">
      <c r="A134" s="1" t="str">
        <f>'BS 2-4'!A51</f>
        <v xml:space="preserve">บริษัท เจ้าพระยามหานคร จำกัด (มหาชน) </v>
      </c>
      <c r="D134" s="77"/>
      <c r="F134" s="78"/>
      <c r="G134" s="79"/>
      <c r="H134" s="78"/>
      <c r="I134" s="79"/>
      <c r="J134" s="80"/>
      <c r="K134" s="79"/>
      <c r="L134" s="80"/>
      <c r="M134" s="81"/>
      <c r="N134" s="81"/>
      <c r="O134" s="81"/>
    </row>
    <row r="135" spans="1:15" s="6" customFormat="1" ht="20.100000000000001" customHeight="1" x14ac:dyDescent="0.25">
      <c r="A135" s="82" t="s">
        <v>211</v>
      </c>
      <c r="B135" s="82"/>
      <c r="C135" s="82"/>
      <c r="D135" s="83"/>
      <c r="E135" s="82"/>
      <c r="F135" s="84"/>
      <c r="G135" s="85"/>
      <c r="H135" s="84"/>
      <c r="I135" s="85"/>
      <c r="J135" s="86"/>
      <c r="K135" s="85"/>
      <c r="L135" s="86"/>
      <c r="M135" s="81"/>
      <c r="N135" s="81"/>
      <c r="O135" s="81"/>
    </row>
    <row r="136" spans="1:15" s="6" customFormat="1" ht="20.100000000000001" customHeight="1" x14ac:dyDescent="0.25">
      <c r="A136" s="87" t="str">
        <f>A92</f>
        <v>สำหรับงวดเก้าเดือนสิ้นสุดวันที่ 30 กันยายน พ.ศ. 2562</v>
      </c>
      <c r="B136" s="87"/>
      <c r="C136" s="87"/>
      <c r="D136" s="88"/>
      <c r="E136" s="87"/>
      <c r="F136" s="89"/>
      <c r="G136" s="90"/>
      <c r="H136" s="89"/>
      <c r="I136" s="90"/>
      <c r="J136" s="91"/>
      <c r="K136" s="90"/>
      <c r="L136" s="91"/>
      <c r="M136" s="81"/>
      <c r="N136" s="81"/>
      <c r="O136" s="81"/>
    </row>
    <row r="137" spans="1:15" s="6" customFormat="1" ht="18" customHeight="1" x14ac:dyDescent="0.25">
      <c r="A137" s="82"/>
      <c r="B137" s="82"/>
      <c r="C137" s="82"/>
      <c r="D137" s="83"/>
      <c r="E137" s="82"/>
      <c r="F137" s="92"/>
      <c r="G137" s="93"/>
      <c r="H137" s="92"/>
      <c r="I137" s="93"/>
      <c r="J137" s="94"/>
      <c r="K137" s="93"/>
      <c r="L137" s="94"/>
      <c r="M137" s="81"/>
      <c r="N137" s="81"/>
      <c r="O137" s="81"/>
    </row>
    <row r="138" spans="1:15" s="6" customFormat="1" ht="18" customHeight="1" x14ac:dyDescent="0.25">
      <c r="D138" s="77"/>
      <c r="F138" s="245" t="s">
        <v>2</v>
      </c>
      <c r="G138" s="245"/>
      <c r="H138" s="245"/>
      <c r="I138" s="5"/>
      <c r="J138" s="245" t="s">
        <v>88</v>
      </c>
      <c r="K138" s="245"/>
      <c r="L138" s="245"/>
      <c r="M138" s="81"/>
      <c r="N138" s="81"/>
      <c r="O138" s="81"/>
    </row>
    <row r="139" spans="1:15" s="6" customFormat="1" ht="18" customHeight="1" x14ac:dyDescent="0.25">
      <c r="D139" s="77"/>
      <c r="F139" s="243" t="s">
        <v>3</v>
      </c>
      <c r="G139" s="243"/>
      <c r="H139" s="243"/>
      <c r="I139" s="5"/>
      <c r="J139" s="243" t="s">
        <v>3</v>
      </c>
      <c r="K139" s="243"/>
      <c r="L139" s="243"/>
      <c r="M139" s="81"/>
      <c r="N139" s="81"/>
      <c r="O139" s="81"/>
    </row>
    <row r="140" spans="1:15" s="6" customFormat="1" ht="18" customHeight="1" x14ac:dyDescent="0.25">
      <c r="D140" s="77"/>
      <c r="F140" s="95" t="s">
        <v>106</v>
      </c>
      <c r="G140" s="80"/>
      <c r="H140" s="95" t="s">
        <v>91</v>
      </c>
      <c r="I140" s="86"/>
      <c r="J140" s="95" t="s">
        <v>106</v>
      </c>
      <c r="K140" s="80"/>
      <c r="L140" s="95" t="s">
        <v>91</v>
      </c>
      <c r="M140" s="81"/>
      <c r="N140" s="81"/>
      <c r="O140" s="81"/>
    </row>
    <row r="141" spans="1:15" s="6" customFormat="1" ht="18" customHeight="1" x14ac:dyDescent="0.25">
      <c r="D141" s="77"/>
      <c r="F141" s="96" t="s">
        <v>6</v>
      </c>
      <c r="G141" s="15"/>
      <c r="H141" s="96" t="s">
        <v>6</v>
      </c>
      <c r="I141" s="15"/>
      <c r="J141" s="96" t="s">
        <v>6</v>
      </c>
      <c r="K141" s="13"/>
      <c r="L141" s="96" t="s">
        <v>6</v>
      </c>
      <c r="M141" s="81"/>
      <c r="N141" s="81"/>
      <c r="O141" s="81"/>
    </row>
    <row r="142" spans="1:15" ht="8.1" customHeight="1" x14ac:dyDescent="0.25">
      <c r="A142" s="25"/>
      <c r="B142" s="25"/>
      <c r="D142" s="77"/>
      <c r="F142" s="39"/>
      <c r="G142" s="31"/>
      <c r="H142" s="31"/>
      <c r="I142" s="31"/>
      <c r="J142" s="39"/>
      <c r="K142" s="31"/>
    </row>
    <row r="143" spans="1:15" ht="18" customHeight="1" x14ac:dyDescent="0.25">
      <c r="A143" s="109" t="s">
        <v>126</v>
      </c>
      <c r="B143" s="109"/>
      <c r="D143" s="77"/>
      <c r="F143" s="111"/>
      <c r="G143" s="113"/>
      <c r="H143" s="113"/>
      <c r="I143" s="113"/>
      <c r="J143" s="111"/>
      <c r="K143" s="113"/>
      <c r="L143" s="113"/>
    </row>
    <row r="144" spans="1:15" ht="18" customHeight="1" x14ac:dyDescent="0.25">
      <c r="A144" s="68" t="s">
        <v>95</v>
      </c>
      <c r="B144" s="68"/>
      <c r="D144" s="77"/>
      <c r="F144" s="111"/>
      <c r="G144" s="113"/>
      <c r="H144" s="113"/>
      <c r="I144" s="113"/>
      <c r="J144" s="111"/>
      <c r="K144" s="113"/>
      <c r="L144" s="113"/>
    </row>
    <row r="145" spans="1:12" ht="18" customHeight="1" x14ac:dyDescent="0.25">
      <c r="A145" s="68"/>
      <c r="B145" s="68" t="s">
        <v>94</v>
      </c>
      <c r="D145" s="77"/>
      <c r="F145" s="111"/>
      <c r="G145" s="113"/>
      <c r="H145" s="113"/>
      <c r="I145" s="113"/>
      <c r="J145" s="111"/>
      <c r="K145" s="113"/>
      <c r="L145" s="113"/>
    </row>
    <row r="146" spans="1:12" ht="18" customHeight="1" x14ac:dyDescent="0.25">
      <c r="A146" s="68"/>
      <c r="B146" s="118" t="s">
        <v>101</v>
      </c>
      <c r="D146" s="69"/>
      <c r="F146" s="111"/>
      <c r="G146" s="113"/>
      <c r="H146" s="113"/>
      <c r="I146" s="113"/>
      <c r="J146" s="111"/>
      <c r="K146" s="113"/>
      <c r="L146" s="113"/>
    </row>
    <row r="147" spans="1:12" ht="18" customHeight="1" x14ac:dyDescent="0.25">
      <c r="A147" s="68"/>
      <c r="B147" s="118"/>
      <c r="C147" s="209" t="s">
        <v>93</v>
      </c>
      <c r="D147" s="69"/>
      <c r="F147" s="111">
        <v>-436</v>
      </c>
      <c r="G147" s="113"/>
      <c r="H147" s="113">
        <v>802</v>
      </c>
      <c r="I147" s="113"/>
      <c r="J147" s="111">
        <v>-436</v>
      </c>
      <c r="K147" s="113"/>
      <c r="L147" s="113">
        <v>802</v>
      </c>
    </row>
    <row r="148" spans="1:12" ht="18" customHeight="1" x14ac:dyDescent="0.25">
      <c r="A148" s="68"/>
      <c r="B148" s="118" t="s">
        <v>149</v>
      </c>
      <c r="D148" s="69"/>
      <c r="F148" s="111"/>
      <c r="G148" s="113"/>
      <c r="H148" s="113"/>
      <c r="I148" s="113"/>
      <c r="J148" s="111"/>
      <c r="K148" s="113"/>
      <c r="L148" s="113"/>
    </row>
    <row r="149" spans="1:12" ht="18" customHeight="1" x14ac:dyDescent="0.25">
      <c r="A149" s="68"/>
      <c r="B149" s="118"/>
      <c r="C149" s="209" t="s">
        <v>150</v>
      </c>
      <c r="D149" s="69"/>
      <c r="F149" s="119">
        <v>87</v>
      </c>
      <c r="G149" s="113"/>
      <c r="H149" s="120">
        <v>-160</v>
      </c>
      <c r="I149" s="113"/>
      <c r="J149" s="119">
        <v>87</v>
      </c>
      <c r="K149" s="113"/>
      <c r="L149" s="120">
        <v>-160</v>
      </c>
    </row>
    <row r="150" spans="1:12" ht="18" customHeight="1" x14ac:dyDescent="0.25">
      <c r="D150" s="69"/>
      <c r="F150" s="121"/>
      <c r="G150" s="112"/>
      <c r="H150" s="122"/>
      <c r="I150" s="112"/>
      <c r="J150" s="121"/>
      <c r="K150" s="112"/>
      <c r="L150" s="122"/>
    </row>
    <row r="151" spans="1:12" ht="18" customHeight="1" x14ac:dyDescent="0.25">
      <c r="A151" s="109" t="s">
        <v>135</v>
      </c>
      <c r="B151" s="109"/>
      <c r="D151" s="69"/>
      <c r="F151" s="123">
        <f>SUM(F146:F149)</f>
        <v>-349</v>
      </c>
      <c r="G151" s="112"/>
      <c r="H151" s="124">
        <f>SUM(H146:H149)</f>
        <v>642</v>
      </c>
      <c r="I151" s="112"/>
      <c r="J151" s="123">
        <f>SUM(J146:J149)</f>
        <v>-349</v>
      </c>
      <c r="K151" s="112"/>
      <c r="L151" s="124">
        <f>SUM(L146:L149)</f>
        <v>642</v>
      </c>
    </row>
    <row r="152" spans="1:12" ht="18" customHeight="1" x14ac:dyDescent="0.25">
      <c r="A152" s="68"/>
      <c r="B152" s="109"/>
      <c r="D152" s="69"/>
      <c r="F152" s="121"/>
      <c r="G152" s="112"/>
      <c r="H152" s="122"/>
      <c r="I152" s="112"/>
      <c r="J152" s="121"/>
      <c r="K152" s="112"/>
      <c r="L152" s="122"/>
    </row>
    <row r="153" spans="1:12" ht="18" customHeight="1" thickBot="1" x14ac:dyDescent="0.3">
      <c r="A153" s="109" t="s">
        <v>133</v>
      </c>
      <c r="B153" s="6"/>
      <c r="C153" s="6"/>
      <c r="D153" s="69"/>
      <c r="F153" s="115">
        <f>SUM(F151,F122)</f>
        <v>18646</v>
      </c>
      <c r="G153" s="112"/>
      <c r="H153" s="117">
        <f>SUM(H151,H122)</f>
        <v>186968</v>
      </c>
      <c r="I153" s="112"/>
      <c r="J153" s="115">
        <f>SUM(J151,J122)</f>
        <v>-49770</v>
      </c>
      <c r="K153" s="112"/>
      <c r="L153" s="117">
        <f>SUM(L151,L122)</f>
        <v>2416</v>
      </c>
    </row>
    <row r="154" spans="1:12" ht="18" customHeight="1" thickTop="1" x14ac:dyDescent="0.25">
      <c r="A154" s="109"/>
      <c r="B154" s="109"/>
      <c r="C154" s="6"/>
      <c r="D154" s="69"/>
      <c r="F154" s="111"/>
      <c r="G154" s="113"/>
      <c r="H154" s="113"/>
      <c r="I154" s="113"/>
      <c r="J154" s="111"/>
      <c r="K154" s="113"/>
      <c r="L154" s="113"/>
    </row>
    <row r="155" spans="1:12" ht="16.149999999999999" customHeight="1" x14ac:dyDescent="0.25">
      <c r="A155" s="211" t="s">
        <v>179</v>
      </c>
      <c r="B155" s="212"/>
      <c r="C155" s="212"/>
      <c r="D155" s="212"/>
      <c r="E155" s="212"/>
      <c r="F155" s="213"/>
      <c r="G155" s="214"/>
      <c r="H155" s="214"/>
      <c r="I155" s="214"/>
      <c r="J155" s="213"/>
      <c r="K155" s="214"/>
      <c r="L155" s="214"/>
    </row>
    <row r="156" spans="1:12" ht="16.149999999999999" customHeight="1" x14ac:dyDescent="0.4">
      <c r="A156" s="215" t="s">
        <v>180</v>
      </c>
      <c r="B156" s="216"/>
      <c r="C156" s="217"/>
      <c r="D156" s="218"/>
      <c r="E156" s="217"/>
      <c r="F156" s="213">
        <f>F122</f>
        <v>18995</v>
      </c>
      <c r="G156" s="214"/>
      <c r="H156" s="214">
        <f>H122</f>
        <v>186326</v>
      </c>
      <c r="I156" s="214"/>
      <c r="J156" s="213">
        <f>J122</f>
        <v>-49421</v>
      </c>
      <c r="K156" s="214"/>
      <c r="L156" s="214">
        <f>L122</f>
        <v>1774</v>
      </c>
    </row>
    <row r="157" spans="1:12" ht="16.149999999999999" customHeight="1" x14ac:dyDescent="0.4">
      <c r="A157" s="215" t="s">
        <v>181</v>
      </c>
      <c r="B157" s="216"/>
      <c r="C157" s="217"/>
      <c r="D157" s="218"/>
      <c r="E157" s="217"/>
      <c r="F157" s="219">
        <v>0</v>
      </c>
      <c r="G157" s="220"/>
      <c r="H157" s="221">
        <v>0</v>
      </c>
      <c r="I157" s="220"/>
      <c r="J157" s="219">
        <v>0</v>
      </c>
      <c r="K157" s="220"/>
      <c r="L157" s="221">
        <v>0</v>
      </c>
    </row>
    <row r="158" spans="1:12" ht="16.149999999999999" customHeight="1" x14ac:dyDescent="0.4">
      <c r="A158" s="215"/>
      <c r="B158" s="216"/>
      <c r="C158" s="217"/>
      <c r="D158" s="218"/>
      <c r="E158" s="217"/>
      <c r="F158" s="222"/>
      <c r="G158" s="223"/>
      <c r="H158" s="224"/>
      <c r="I158" s="223"/>
      <c r="J158" s="222"/>
      <c r="K158" s="223"/>
      <c r="L158" s="224"/>
    </row>
    <row r="159" spans="1:12" ht="16.149999999999999" customHeight="1" thickBot="1" x14ac:dyDescent="0.45">
      <c r="A159" s="215"/>
      <c r="B159" s="216"/>
      <c r="C159" s="217"/>
      <c r="D159" s="218"/>
      <c r="E159" s="217"/>
      <c r="F159" s="225">
        <f>SUM(F156:F157)</f>
        <v>18995</v>
      </c>
      <c r="G159" s="220"/>
      <c r="H159" s="226">
        <f>SUM(H156:H157)</f>
        <v>186326</v>
      </c>
      <c r="I159" s="220"/>
      <c r="J159" s="225">
        <f>SUM(J156:J157)</f>
        <v>-49421</v>
      </c>
      <c r="K159" s="220"/>
      <c r="L159" s="226">
        <f>SUM(L156:L157)</f>
        <v>1774</v>
      </c>
    </row>
    <row r="160" spans="1:12" ht="16.149999999999999" customHeight="1" thickTop="1" x14ac:dyDescent="0.4">
      <c r="A160" s="215"/>
      <c r="B160" s="216"/>
      <c r="C160" s="217"/>
      <c r="D160" s="218"/>
      <c r="E160" s="217"/>
      <c r="F160" s="222"/>
      <c r="G160" s="223"/>
      <c r="H160" s="224"/>
      <c r="I160" s="223"/>
      <c r="J160" s="222"/>
      <c r="K160" s="223"/>
      <c r="L160" s="224"/>
    </row>
    <row r="161" spans="1:12" ht="16.149999999999999" customHeight="1" x14ac:dyDescent="0.4">
      <c r="A161" s="211" t="s">
        <v>182</v>
      </c>
      <c r="B161" s="216"/>
      <c r="C161" s="217"/>
      <c r="D161" s="218"/>
      <c r="E161" s="217"/>
      <c r="F161" s="213"/>
      <c r="G161" s="214"/>
      <c r="H161" s="214"/>
      <c r="I161" s="214"/>
      <c r="J161" s="213"/>
      <c r="K161" s="214"/>
      <c r="L161" s="214"/>
    </row>
    <row r="162" spans="1:12" ht="16.149999999999999" customHeight="1" x14ac:dyDescent="0.4">
      <c r="A162" s="215" t="s">
        <v>180</v>
      </c>
      <c r="B162" s="216"/>
      <c r="C162" s="217"/>
      <c r="D162" s="218"/>
      <c r="E162" s="217"/>
      <c r="F162" s="213">
        <f>F153</f>
        <v>18646</v>
      </c>
      <c r="G162" s="214"/>
      <c r="H162" s="214">
        <f>H153</f>
        <v>186968</v>
      </c>
      <c r="I162" s="214"/>
      <c r="J162" s="213">
        <f>J153</f>
        <v>-49770</v>
      </c>
      <c r="K162" s="214"/>
      <c r="L162" s="214">
        <f>L153</f>
        <v>2416</v>
      </c>
    </row>
    <row r="163" spans="1:12" ht="16.149999999999999" customHeight="1" x14ac:dyDescent="0.4">
      <c r="A163" s="215" t="s">
        <v>181</v>
      </c>
      <c r="B163" s="216"/>
      <c r="C163" s="217"/>
      <c r="D163" s="218"/>
      <c r="E163" s="217"/>
      <c r="F163" s="219">
        <v>0</v>
      </c>
      <c r="G163" s="220"/>
      <c r="H163" s="221">
        <v>0</v>
      </c>
      <c r="I163" s="220"/>
      <c r="J163" s="219">
        <v>0</v>
      </c>
      <c r="K163" s="220"/>
      <c r="L163" s="221">
        <v>0</v>
      </c>
    </row>
    <row r="164" spans="1:12" ht="11.45" customHeight="1" x14ac:dyDescent="0.4">
      <c r="A164" s="216"/>
      <c r="B164" s="216"/>
      <c r="C164" s="217"/>
      <c r="D164" s="218"/>
      <c r="E164" s="217"/>
      <c r="F164" s="222"/>
      <c r="G164" s="223"/>
      <c r="H164" s="224"/>
      <c r="I164" s="223"/>
      <c r="J164" s="222"/>
      <c r="K164" s="223"/>
      <c r="L164" s="224"/>
    </row>
    <row r="165" spans="1:12" ht="18.600000000000001" customHeight="1" thickBot="1" x14ac:dyDescent="0.45">
      <c r="A165" s="216"/>
      <c r="B165" s="216"/>
      <c r="C165" s="217"/>
      <c r="D165" s="218"/>
      <c r="E165" s="217"/>
      <c r="F165" s="225">
        <f>SUM(F162:F163)</f>
        <v>18646</v>
      </c>
      <c r="G165" s="220"/>
      <c r="H165" s="226">
        <f>SUM(H162:H163)</f>
        <v>186968</v>
      </c>
      <c r="I165" s="220"/>
      <c r="J165" s="225">
        <f>SUM(J162:J163)</f>
        <v>-49770</v>
      </c>
      <c r="K165" s="220"/>
      <c r="L165" s="226">
        <f>SUM(L162:L163)</f>
        <v>2416</v>
      </c>
    </row>
    <row r="166" spans="1:12" ht="18.600000000000001" customHeight="1" thickTop="1" x14ac:dyDescent="0.4">
      <c r="A166" s="216"/>
      <c r="B166" s="216"/>
      <c r="C166" s="217"/>
      <c r="D166" s="218"/>
      <c r="E166" s="217"/>
      <c r="F166" s="213"/>
      <c r="G166" s="220"/>
      <c r="H166" s="214"/>
      <c r="I166" s="220"/>
      <c r="J166" s="227"/>
      <c r="K166" s="220"/>
      <c r="L166" s="228"/>
    </row>
    <row r="167" spans="1:12" ht="18" customHeight="1" thickBot="1" x14ac:dyDescent="0.3">
      <c r="A167" s="109" t="s">
        <v>134</v>
      </c>
      <c r="B167" s="109"/>
      <c r="C167" s="6"/>
      <c r="D167" s="69"/>
      <c r="F167" s="125">
        <f>F122/1000000</f>
        <v>1.8995000000000001E-2</v>
      </c>
      <c r="G167" s="126"/>
      <c r="H167" s="127">
        <f>H122/750000</f>
        <v>0.24843466666666666</v>
      </c>
      <c r="I167" s="126"/>
      <c r="J167" s="125">
        <f>J122/1000000</f>
        <v>-4.9421E-2</v>
      </c>
      <c r="K167" s="126"/>
      <c r="L167" s="127">
        <f>L122/750000</f>
        <v>2.3653333333333334E-3</v>
      </c>
    </row>
    <row r="168" spans="1:12" ht="18" customHeight="1" thickTop="1" x14ac:dyDescent="0.25">
      <c r="A168" s="109"/>
      <c r="B168" s="68"/>
      <c r="D168" s="69"/>
      <c r="F168" s="134"/>
      <c r="G168" s="134"/>
      <c r="H168" s="209"/>
      <c r="I168" s="134"/>
      <c r="J168" s="134"/>
      <c r="K168" s="134"/>
      <c r="L168" s="209"/>
    </row>
    <row r="169" spans="1:12" ht="18" customHeight="1" x14ac:dyDescent="0.25">
      <c r="A169" s="109"/>
      <c r="B169" s="68"/>
      <c r="D169" s="69"/>
      <c r="F169" s="134"/>
      <c r="G169" s="134"/>
      <c r="H169" s="209"/>
      <c r="I169" s="134"/>
      <c r="J169" s="134"/>
      <c r="K169" s="134"/>
      <c r="L169" s="209"/>
    </row>
    <row r="170" spans="1:12" ht="18" customHeight="1" x14ac:dyDescent="0.25">
      <c r="A170" s="109"/>
      <c r="B170" s="68"/>
      <c r="D170" s="69"/>
      <c r="F170" s="134"/>
      <c r="G170" s="134"/>
      <c r="H170" s="209"/>
      <c r="I170" s="134"/>
      <c r="J170" s="134"/>
      <c r="K170" s="134"/>
      <c r="L170" s="209"/>
    </row>
    <row r="171" spans="1:12" ht="18" customHeight="1" x14ac:dyDescent="0.25">
      <c r="A171" s="109"/>
      <c r="B171" s="68"/>
      <c r="D171" s="69"/>
      <c r="F171" s="134"/>
      <c r="G171" s="134"/>
      <c r="H171" s="209"/>
      <c r="I171" s="134"/>
      <c r="J171" s="134"/>
      <c r="K171" s="134"/>
      <c r="L171" s="209"/>
    </row>
    <row r="172" spans="1:12" ht="18" customHeight="1" x14ac:dyDescent="0.25">
      <c r="A172" s="109"/>
      <c r="B172" s="68"/>
      <c r="D172" s="69"/>
      <c r="F172" s="134"/>
      <c r="G172" s="134"/>
      <c r="H172" s="209"/>
      <c r="I172" s="134"/>
      <c r="J172" s="134"/>
      <c r="K172" s="134"/>
      <c r="L172" s="209"/>
    </row>
    <row r="173" spans="1:12" ht="18" customHeight="1" x14ac:dyDescent="0.25">
      <c r="A173" s="109"/>
      <c r="B173" s="68"/>
      <c r="D173" s="69"/>
      <c r="F173" s="134"/>
      <c r="G173" s="134"/>
      <c r="H173" s="209"/>
      <c r="I173" s="134"/>
      <c r="J173" s="134"/>
      <c r="K173" s="134"/>
      <c r="L173" s="209"/>
    </row>
    <row r="174" spans="1:12" ht="18" customHeight="1" x14ac:dyDescent="0.25">
      <c r="A174" s="109"/>
      <c r="B174" s="68"/>
      <c r="D174" s="69"/>
      <c r="F174" s="134"/>
      <c r="G174" s="134"/>
      <c r="H174" s="209"/>
      <c r="I174" s="134"/>
      <c r="J174" s="134"/>
      <c r="K174" s="134"/>
      <c r="L174" s="209"/>
    </row>
    <row r="175" spans="1:12" ht="18" customHeight="1" x14ac:dyDescent="0.25">
      <c r="A175" s="109"/>
      <c r="B175" s="68"/>
      <c r="D175" s="69"/>
      <c r="F175" s="134"/>
      <c r="G175" s="134"/>
      <c r="H175" s="209"/>
      <c r="I175" s="134"/>
      <c r="J175" s="134"/>
      <c r="K175" s="134"/>
      <c r="L175" s="209"/>
    </row>
    <row r="176" spans="1:12" ht="18" customHeight="1" x14ac:dyDescent="0.25">
      <c r="A176" s="109"/>
      <c r="B176" s="68"/>
      <c r="D176" s="69"/>
      <c r="F176" s="134"/>
      <c r="G176" s="134"/>
      <c r="H176" s="209"/>
      <c r="I176" s="134"/>
      <c r="J176" s="134"/>
      <c r="K176" s="134"/>
      <c r="L176" s="209"/>
    </row>
    <row r="177" spans="1:12" ht="18" customHeight="1" x14ac:dyDescent="0.25">
      <c r="A177" s="109"/>
      <c r="B177" s="68"/>
      <c r="D177" s="69"/>
      <c r="F177" s="134"/>
      <c r="G177" s="134"/>
      <c r="H177" s="209"/>
      <c r="I177" s="134"/>
      <c r="J177" s="134"/>
      <c r="K177" s="134"/>
      <c r="L177" s="209"/>
    </row>
    <row r="178" spans="1:12" ht="9" customHeight="1" x14ac:dyDescent="0.25">
      <c r="A178" s="109"/>
      <c r="B178" s="68"/>
      <c r="D178" s="69"/>
      <c r="F178" s="134"/>
      <c r="G178" s="134"/>
      <c r="H178" s="209"/>
      <c r="I178" s="134"/>
      <c r="J178" s="134"/>
      <c r="K178" s="112"/>
      <c r="L178" s="113"/>
    </row>
    <row r="179" spans="1:12" ht="18" customHeight="1" x14ac:dyDescent="0.25">
      <c r="A179" s="129" t="str">
        <f>A89</f>
        <v>หมายเหตุประกอบข้อมูลทางการเงินระหว่างกาลแบบย่อเป็นส่วนหนึ่งของข้อมูลทางการเงินระหว่างกาลนี้</v>
      </c>
      <c r="B179" s="58"/>
      <c r="C179" s="58"/>
      <c r="D179" s="59"/>
      <c r="E179" s="58"/>
      <c r="F179" s="130"/>
      <c r="G179" s="130"/>
      <c r="H179" s="58"/>
      <c r="I179" s="130"/>
      <c r="J179" s="130"/>
      <c r="K179" s="124"/>
      <c r="L179" s="131"/>
    </row>
    <row r="180" spans="1:12" ht="20.100000000000001" customHeight="1" x14ac:dyDescent="0.25">
      <c r="A180" s="135"/>
      <c r="B180" s="135"/>
      <c r="C180" s="135"/>
      <c r="D180" s="69"/>
      <c r="E180" s="135"/>
      <c r="F180" s="104"/>
      <c r="G180" s="35"/>
      <c r="H180" s="104"/>
      <c r="I180" s="35"/>
      <c r="J180" s="35"/>
      <c r="K180" s="35"/>
      <c r="L180" s="35"/>
    </row>
    <row r="181" spans="1:12" ht="20.100000000000001" customHeight="1" x14ac:dyDescent="0.25">
      <c r="A181" s="135"/>
      <c r="B181" s="135"/>
      <c r="C181" s="135"/>
      <c r="D181" s="69"/>
      <c r="E181" s="135"/>
      <c r="F181" s="104"/>
      <c r="G181" s="35"/>
      <c r="H181" s="104"/>
      <c r="I181" s="35"/>
      <c r="J181" s="35"/>
      <c r="K181" s="35"/>
      <c r="L181" s="35"/>
    </row>
    <row r="182" spans="1:12" ht="20.100000000000001" customHeight="1" x14ac:dyDescent="0.25">
      <c r="A182" s="135"/>
      <c r="B182" s="135"/>
      <c r="C182" s="135"/>
      <c r="D182" s="69"/>
      <c r="E182" s="135"/>
      <c r="F182" s="35"/>
      <c r="G182" s="35"/>
      <c r="H182" s="35"/>
      <c r="I182" s="35"/>
      <c r="J182" s="35"/>
      <c r="K182" s="35"/>
      <c r="L182" s="35"/>
    </row>
    <row r="183" spans="1:12" ht="20.100000000000001" customHeight="1" x14ac:dyDescent="0.25">
      <c r="A183" s="135"/>
      <c r="B183" s="135"/>
      <c r="C183" s="135"/>
      <c r="D183" s="69"/>
      <c r="E183" s="135"/>
      <c r="F183" s="35"/>
      <c r="G183" s="35"/>
      <c r="H183" s="35"/>
      <c r="I183" s="35"/>
      <c r="J183" s="35"/>
      <c r="K183" s="35"/>
      <c r="L183" s="35"/>
    </row>
    <row r="184" spans="1:12" ht="20.100000000000001" customHeight="1" x14ac:dyDescent="0.25">
      <c r="A184" s="135"/>
      <c r="B184" s="135"/>
      <c r="C184" s="135"/>
      <c r="D184" s="69"/>
      <c r="E184" s="135"/>
      <c r="F184" s="136"/>
      <c r="G184" s="35"/>
      <c r="H184" s="136"/>
      <c r="I184" s="35"/>
      <c r="J184" s="136"/>
      <c r="K184" s="35"/>
      <c r="L184" s="136"/>
    </row>
    <row r="185" spans="1:12" ht="20.100000000000001" customHeight="1" x14ac:dyDescent="0.25">
      <c r="A185" s="135"/>
      <c r="B185" s="135"/>
      <c r="C185" s="135"/>
      <c r="D185" s="69"/>
      <c r="E185" s="135"/>
      <c r="F185" s="104"/>
      <c r="G185" s="35"/>
      <c r="H185" s="104"/>
      <c r="I185" s="35"/>
      <c r="J185" s="35"/>
      <c r="K185" s="35"/>
      <c r="L185" s="35"/>
    </row>
    <row r="186" spans="1:12" ht="20.100000000000001" customHeight="1" x14ac:dyDescent="0.25">
      <c r="A186" s="135"/>
      <c r="B186" s="135"/>
      <c r="C186" s="135"/>
      <c r="D186" s="69"/>
      <c r="E186" s="135"/>
      <c r="F186" s="136"/>
      <c r="G186" s="35"/>
      <c r="H186" s="136"/>
      <c r="I186" s="35"/>
      <c r="J186" s="136"/>
      <c r="K186" s="35"/>
      <c r="L186" s="136"/>
    </row>
    <row r="187" spans="1:12" ht="20.100000000000001" customHeight="1" x14ac:dyDescent="0.25">
      <c r="A187" s="135"/>
      <c r="B187" s="135"/>
      <c r="C187" s="135"/>
      <c r="D187" s="69"/>
      <c r="E187" s="135"/>
      <c r="F187" s="104"/>
      <c r="G187" s="35"/>
      <c r="H187" s="104"/>
      <c r="I187" s="35"/>
      <c r="J187" s="35"/>
      <c r="K187" s="35"/>
      <c r="L187" s="35"/>
    </row>
    <row r="188" spans="1:12" ht="20.100000000000001" customHeight="1" x14ac:dyDescent="0.25">
      <c r="A188" s="135"/>
      <c r="B188" s="135"/>
      <c r="C188" s="135"/>
      <c r="D188" s="69"/>
      <c r="E188" s="135"/>
      <c r="F188" s="104"/>
      <c r="G188" s="35"/>
      <c r="H188" s="104"/>
      <c r="I188" s="35"/>
      <c r="J188" s="35"/>
      <c r="K188" s="35"/>
      <c r="L188" s="35"/>
    </row>
    <row r="189" spans="1:12" ht="20.100000000000001" customHeight="1" x14ac:dyDescent="0.25">
      <c r="A189" s="135"/>
      <c r="B189" s="135"/>
      <c r="C189" s="135"/>
      <c r="D189" s="69"/>
      <c r="E189" s="135"/>
      <c r="F189" s="104"/>
      <c r="G189" s="35"/>
      <c r="H189" s="104"/>
      <c r="I189" s="35"/>
      <c r="J189" s="104"/>
      <c r="K189" s="35"/>
      <c r="L189" s="104"/>
    </row>
    <row r="190" spans="1:12" ht="20.100000000000001" customHeight="1" x14ac:dyDescent="0.25">
      <c r="A190" s="135"/>
      <c r="B190" s="135"/>
      <c r="C190" s="135"/>
      <c r="D190" s="69"/>
      <c r="E190" s="135"/>
      <c r="F190" s="136"/>
      <c r="G190" s="113"/>
      <c r="H190" s="136"/>
      <c r="I190" s="113"/>
      <c r="J190" s="136"/>
      <c r="K190" s="113"/>
      <c r="L190" s="136"/>
    </row>
    <row r="191" spans="1:12" ht="20.100000000000001" customHeight="1" x14ac:dyDescent="0.25">
      <c r="A191" s="135"/>
      <c r="B191" s="135"/>
      <c r="C191" s="135"/>
      <c r="D191" s="69"/>
      <c r="E191" s="135"/>
      <c r="F191" s="104"/>
      <c r="G191" s="113"/>
      <c r="H191" s="104"/>
      <c r="I191" s="113"/>
      <c r="J191" s="35"/>
      <c r="K191" s="113"/>
      <c r="L191" s="35"/>
    </row>
    <row r="192" spans="1:12" ht="20.100000000000001" customHeight="1" x14ac:dyDescent="0.25">
      <c r="A192" s="135"/>
      <c r="B192" s="135"/>
      <c r="C192" s="135"/>
      <c r="D192" s="69"/>
      <c r="E192" s="135"/>
      <c r="F192" s="104"/>
      <c r="G192" s="113"/>
      <c r="H192" s="104"/>
      <c r="I192" s="113"/>
      <c r="J192" s="35"/>
      <c r="K192" s="113"/>
      <c r="L192" s="35"/>
    </row>
    <row r="193" spans="1:12" ht="20.100000000000001" customHeight="1" x14ac:dyDescent="0.25">
      <c r="A193" s="135"/>
      <c r="B193" s="135"/>
      <c r="C193" s="135"/>
      <c r="D193" s="69"/>
      <c r="E193" s="135"/>
      <c r="F193" s="104"/>
      <c r="G193" s="35"/>
      <c r="H193" s="104"/>
      <c r="I193" s="35"/>
      <c r="J193" s="35"/>
      <c r="K193" s="35"/>
      <c r="L193" s="35"/>
    </row>
    <row r="194" spans="1:12" ht="20.100000000000001" customHeight="1" x14ac:dyDescent="0.25">
      <c r="A194" s="135"/>
      <c r="B194" s="135"/>
      <c r="C194" s="135"/>
      <c r="D194" s="69"/>
      <c r="E194" s="135"/>
      <c r="F194" s="104"/>
      <c r="G194" s="113"/>
      <c r="H194" s="104"/>
      <c r="I194" s="113"/>
      <c r="J194" s="35"/>
      <c r="K194" s="113"/>
      <c r="L194" s="35"/>
    </row>
    <row r="195" spans="1:12" ht="20.100000000000001" customHeight="1" x14ac:dyDescent="0.25">
      <c r="A195" s="135"/>
      <c r="B195" s="135"/>
      <c r="C195" s="135"/>
      <c r="D195" s="69"/>
      <c r="E195" s="135"/>
      <c r="F195" s="104"/>
      <c r="G195" s="35"/>
      <c r="H195" s="104"/>
      <c r="I195" s="35"/>
      <c r="J195" s="35"/>
      <c r="K195" s="35"/>
      <c r="L195" s="35"/>
    </row>
    <row r="196" spans="1:12" ht="20.100000000000001" customHeight="1" x14ac:dyDescent="0.25">
      <c r="A196" s="135"/>
      <c r="B196" s="135"/>
      <c r="C196" s="135"/>
      <c r="D196" s="69"/>
      <c r="E196" s="135"/>
      <c r="F196" s="104"/>
      <c r="G196" s="113"/>
      <c r="H196" s="104"/>
      <c r="I196" s="113"/>
      <c r="J196" s="35"/>
      <c r="K196" s="113"/>
      <c r="L196" s="35"/>
    </row>
    <row r="197" spans="1:12" ht="20.100000000000001" customHeight="1" x14ac:dyDescent="0.25">
      <c r="A197" s="135"/>
      <c r="B197" s="135"/>
      <c r="C197" s="135"/>
      <c r="D197" s="69"/>
      <c r="E197" s="135"/>
      <c r="F197" s="104"/>
      <c r="G197" s="113"/>
      <c r="H197" s="104"/>
      <c r="I197" s="113"/>
      <c r="J197" s="35"/>
      <c r="K197" s="113"/>
      <c r="L197" s="35"/>
    </row>
    <row r="198" spans="1:12" ht="20.100000000000001" customHeight="1" x14ac:dyDescent="0.25">
      <c r="A198" s="135"/>
      <c r="B198" s="135"/>
      <c r="C198" s="135"/>
      <c r="D198" s="69"/>
      <c r="E198" s="135"/>
      <c r="F198" s="104"/>
      <c r="G198" s="113"/>
      <c r="H198" s="104"/>
      <c r="I198" s="113"/>
      <c r="J198" s="35"/>
      <c r="K198" s="113"/>
      <c r="L198" s="35"/>
    </row>
    <row r="199" spans="1:12" ht="20.100000000000001" customHeight="1" x14ac:dyDescent="0.25">
      <c r="A199" s="135"/>
      <c r="B199" s="135"/>
      <c r="C199" s="135"/>
      <c r="D199" s="69"/>
      <c r="E199" s="135"/>
      <c r="F199" s="104"/>
      <c r="G199" s="113"/>
      <c r="H199" s="104"/>
      <c r="I199" s="113"/>
      <c r="J199" s="35"/>
      <c r="K199" s="113"/>
      <c r="L199" s="35"/>
    </row>
    <row r="200" spans="1:12" ht="20.100000000000001" customHeight="1" x14ac:dyDescent="0.25">
      <c r="A200" s="135"/>
      <c r="B200" s="135"/>
      <c r="C200" s="135"/>
      <c r="D200" s="69"/>
      <c r="E200" s="135"/>
      <c r="F200" s="104"/>
      <c r="G200" s="113"/>
      <c r="H200" s="104"/>
      <c r="I200" s="113"/>
      <c r="J200" s="35"/>
      <c r="K200" s="113"/>
      <c r="L200" s="35"/>
    </row>
    <row r="201" spans="1:12" ht="20.100000000000001" customHeight="1" x14ac:dyDescent="0.25">
      <c r="A201" s="135"/>
      <c r="B201" s="135"/>
      <c r="C201" s="135"/>
      <c r="D201" s="69"/>
      <c r="E201" s="135"/>
      <c r="F201" s="104"/>
      <c r="G201" s="113"/>
      <c r="H201" s="104"/>
      <c r="I201" s="113"/>
      <c r="J201" s="35"/>
      <c r="K201" s="113"/>
      <c r="L201" s="35"/>
    </row>
    <row r="202" spans="1:12" ht="20.100000000000001" customHeight="1" x14ac:dyDescent="0.25">
      <c r="A202" s="135"/>
      <c r="B202" s="135"/>
      <c r="C202" s="135"/>
      <c r="D202" s="69"/>
      <c r="E202" s="135"/>
      <c r="F202" s="104"/>
      <c r="G202" s="113"/>
      <c r="H202" s="104"/>
      <c r="I202" s="113"/>
      <c r="J202" s="35"/>
      <c r="K202" s="113"/>
      <c r="L202" s="35"/>
    </row>
    <row r="203" spans="1:12" ht="20.100000000000001" customHeight="1" x14ac:dyDescent="0.25">
      <c r="A203" s="135"/>
      <c r="B203" s="135"/>
      <c r="C203" s="135"/>
      <c r="D203" s="69"/>
      <c r="E203" s="135"/>
      <c r="F203" s="104"/>
      <c r="G203" s="113"/>
      <c r="H203" s="104"/>
      <c r="I203" s="113"/>
      <c r="J203" s="35"/>
      <c r="K203" s="113"/>
      <c r="L203" s="35"/>
    </row>
    <row r="204" spans="1:12" ht="20.100000000000001" customHeight="1" x14ac:dyDescent="0.25">
      <c r="A204" s="135"/>
      <c r="B204" s="135"/>
      <c r="C204" s="135"/>
      <c r="D204" s="69"/>
      <c r="E204" s="135"/>
      <c r="F204" s="104"/>
      <c r="G204" s="113"/>
      <c r="H204" s="104"/>
      <c r="I204" s="113"/>
      <c r="J204" s="35"/>
      <c r="K204" s="113"/>
      <c r="L204" s="35"/>
    </row>
    <row r="205" spans="1:12" ht="20.100000000000001" customHeight="1" x14ac:dyDescent="0.25">
      <c r="A205" s="135"/>
      <c r="B205" s="135"/>
      <c r="C205" s="135"/>
      <c r="D205" s="69"/>
      <c r="E205" s="135"/>
      <c r="F205" s="104"/>
      <c r="G205" s="113"/>
      <c r="H205" s="104"/>
      <c r="I205" s="113"/>
      <c r="J205" s="35"/>
      <c r="K205" s="113"/>
      <c r="L205" s="35"/>
    </row>
    <row r="206" spans="1:12" ht="20.100000000000001" customHeight="1" x14ac:dyDescent="0.25">
      <c r="A206" s="135"/>
      <c r="B206" s="135"/>
      <c r="C206" s="135"/>
      <c r="D206" s="69"/>
      <c r="E206" s="135"/>
      <c r="F206" s="104"/>
      <c r="G206" s="113"/>
      <c r="H206" s="104"/>
      <c r="I206" s="113"/>
      <c r="J206" s="35"/>
      <c r="K206" s="113"/>
      <c r="L206" s="35"/>
    </row>
    <row r="207" spans="1:12" ht="20.100000000000001" customHeight="1" x14ac:dyDescent="0.25">
      <c r="A207" s="135"/>
      <c r="B207" s="135"/>
      <c r="C207" s="135"/>
      <c r="D207" s="69"/>
      <c r="E207" s="135"/>
      <c r="F207" s="104"/>
      <c r="G207" s="113"/>
      <c r="H207" s="104"/>
      <c r="I207" s="113"/>
      <c r="J207" s="35"/>
      <c r="K207" s="113"/>
      <c r="L207" s="35"/>
    </row>
    <row r="208" spans="1:12" ht="20.100000000000001" customHeight="1" x14ac:dyDescent="0.25">
      <c r="A208" s="135"/>
      <c r="B208" s="135"/>
      <c r="C208" s="135"/>
      <c r="D208" s="69"/>
      <c r="E208" s="135"/>
      <c r="F208" s="104"/>
      <c r="G208" s="113"/>
      <c r="H208" s="104"/>
      <c r="I208" s="113"/>
      <c r="J208" s="35"/>
      <c r="K208" s="113"/>
      <c r="L208" s="35"/>
    </row>
    <row r="209" spans="1:12" ht="20.100000000000001" customHeight="1" x14ac:dyDescent="0.25">
      <c r="A209" s="135"/>
      <c r="B209" s="135"/>
      <c r="C209" s="135"/>
      <c r="D209" s="69"/>
      <c r="E209" s="135"/>
      <c r="F209" s="104"/>
      <c r="G209" s="113"/>
      <c r="H209" s="104"/>
      <c r="I209" s="113"/>
      <c r="J209" s="35"/>
      <c r="K209" s="113"/>
      <c r="L209" s="35"/>
    </row>
    <row r="210" spans="1:12" ht="20.100000000000001" customHeight="1" x14ac:dyDescent="0.25">
      <c r="A210" s="135"/>
      <c r="B210" s="135"/>
      <c r="C210" s="135"/>
      <c r="D210" s="69"/>
      <c r="E210" s="135"/>
      <c r="F210" s="104"/>
      <c r="G210" s="113"/>
      <c r="H210" s="104"/>
      <c r="I210" s="113"/>
      <c r="J210" s="35"/>
      <c r="K210" s="113"/>
      <c r="L210" s="35"/>
    </row>
    <row r="211" spans="1:12" ht="20.100000000000001" customHeight="1" x14ac:dyDescent="0.25">
      <c r="A211" s="135"/>
      <c r="B211" s="135"/>
      <c r="C211" s="135"/>
      <c r="D211" s="69"/>
      <c r="E211" s="135"/>
      <c r="F211" s="104"/>
      <c r="G211" s="113"/>
      <c r="H211" s="104"/>
      <c r="I211" s="113"/>
      <c r="J211" s="35"/>
      <c r="K211" s="113"/>
      <c r="L211" s="35"/>
    </row>
  </sheetData>
  <mergeCells count="16">
    <mergeCell ref="F5:H5"/>
    <mergeCell ref="J5:L5"/>
    <mergeCell ref="F6:H6"/>
    <mergeCell ref="J6:L6"/>
    <mergeCell ref="F94:H94"/>
    <mergeCell ref="J94:L94"/>
    <mergeCell ref="F50:H50"/>
    <mergeCell ref="J50:L50"/>
    <mergeCell ref="F51:H51"/>
    <mergeCell ref="J51:L51"/>
    <mergeCell ref="F138:H138"/>
    <mergeCell ref="J138:L138"/>
    <mergeCell ref="F139:H139"/>
    <mergeCell ref="J139:L139"/>
    <mergeCell ref="F95:H95"/>
    <mergeCell ref="J95:L95"/>
  </mergeCells>
  <pageMargins left="0.8" right="0.5" top="0.5" bottom="0.6" header="0.49" footer="0.4"/>
  <pageSetup paperSize="9" firstPageNumber="5" orientation="portrait" useFirstPageNumber="1" horizontalDpi="1200" verticalDpi="1200" r:id="rId1"/>
  <headerFooter>
    <oddFooter>&amp;R&amp;"Browallia New,Regular"&amp;13&amp;P</oddFooter>
  </headerFooter>
  <rowBreaks count="2" manualBreakCount="2">
    <brk id="45" max="16383" man="1"/>
    <brk id="8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126"/>
  <sheetViews>
    <sheetView topLeftCell="A7" zoomScale="62" zoomScaleNormal="62" workbookViewId="0">
      <selection activeCell="G23" sqref="G23"/>
    </sheetView>
  </sheetViews>
  <sheetFormatPr defaultColWidth="9.140625" defaultRowHeight="18.75" x14ac:dyDescent="0.4"/>
  <cols>
    <col min="1" max="1" width="1.42578125" style="209" customWidth="1"/>
    <col min="2" max="2" width="36.85546875" style="209" customWidth="1"/>
    <col min="3" max="3" width="13.7109375" style="138" customWidth="1"/>
    <col min="4" max="4" width="0.85546875" style="138" customWidth="1"/>
    <col min="5" max="5" width="12" style="138" customWidth="1"/>
    <col min="6" max="6" width="1.28515625" style="138" customWidth="1"/>
    <col min="7" max="7" width="11" style="139" customWidth="1"/>
    <col min="8" max="8" width="0.85546875" style="139" customWidth="1"/>
    <col min="9" max="9" width="11.7109375" style="209" customWidth="1"/>
    <col min="10" max="10" width="0.85546875" style="139" customWidth="1"/>
    <col min="11" max="11" width="14.28515625" style="209" customWidth="1"/>
    <col min="12" max="12" width="0.85546875" style="139" customWidth="1"/>
    <col min="13" max="13" width="18.42578125" style="139" customWidth="1"/>
    <col min="14" max="14" width="0.85546875" style="139" customWidth="1"/>
    <col min="15" max="15" width="12.7109375" style="209" customWidth="1"/>
    <col min="16" max="16384" width="9.140625" style="133"/>
  </cols>
  <sheetData>
    <row r="1" spans="1:15" ht="20.100000000000001" customHeight="1" x14ac:dyDescent="0.4">
      <c r="A1" s="1" t="s">
        <v>68</v>
      </c>
      <c r="B1" s="1"/>
    </row>
    <row r="2" spans="1:15" ht="20.100000000000001" customHeight="1" x14ac:dyDescent="0.4">
      <c r="A2" s="246" t="s">
        <v>127</v>
      </c>
      <c r="B2" s="246"/>
      <c r="C2" s="246"/>
      <c r="D2" s="246"/>
      <c r="E2" s="206"/>
      <c r="F2" s="206"/>
    </row>
    <row r="3" spans="1:15" ht="20.100000000000001" customHeight="1" x14ac:dyDescent="0.4">
      <c r="A3" s="140" t="s">
        <v>152</v>
      </c>
      <c r="B3" s="140"/>
      <c r="C3" s="141"/>
      <c r="D3" s="141"/>
      <c r="E3" s="141"/>
      <c r="F3" s="141"/>
      <c r="G3" s="142"/>
      <c r="H3" s="142"/>
      <c r="I3" s="58"/>
      <c r="J3" s="142"/>
      <c r="K3" s="58"/>
      <c r="L3" s="142"/>
      <c r="M3" s="142"/>
      <c r="N3" s="142"/>
      <c r="O3" s="58"/>
    </row>
    <row r="4" spans="1:15" ht="20.100000000000001" customHeight="1" x14ac:dyDescent="0.4">
      <c r="A4" s="143"/>
      <c r="B4" s="143"/>
      <c r="C4" s="144"/>
      <c r="D4" s="144"/>
      <c r="E4" s="144"/>
      <c r="F4" s="144"/>
      <c r="G4" s="145"/>
      <c r="H4" s="145"/>
      <c r="I4" s="135"/>
      <c r="J4" s="145"/>
      <c r="K4" s="135"/>
      <c r="L4" s="145"/>
      <c r="M4" s="145"/>
      <c r="N4" s="145"/>
      <c r="O4" s="135"/>
    </row>
    <row r="5" spans="1:15" ht="20.100000000000001" customHeight="1" x14ac:dyDescent="0.4">
      <c r="A5" s="143"/>
      <c r="B5" s="143"/>
      <c r="C5" s="247" t="s">
        <v>41</v>
      </c>
      <c r="D5" s="247"/>
      <c r="E5" s="247"/>
      <c r="F5" s="247"/>
      <c r="G5" s="247"/>
      <c r="H5" s="247"/>
      <c r="I5" s="247"/>
      <c r="J5" s="247"/>
      <c r="K5" s="247"/>
      <c r="L5" s="247"/>
      <c r="M5" s="247"/>
      <c r="N5" s="247"/>
      <c r="O5" s="247"/>
    </row>
    <row r="6" spans="1:15" ht="20.100000000000001" customHeight="1" x14ac:dyDescent="0.4">
      <c r="A6" s="143"/>
      <c r="B6" s="143"/>
      <c r="C6" s="248" t="s">
        <v>83</v>
      </c>
      <c r="D6" s="248"/>
      <c r="E6" s="248"/>
      <c r="F6" s="248"/>
      <c r="G6" s="248"/>
      <c r="H6" s="248"/>
      <c r="I6" s="248"/>
      <c r="J6" s="146"/>
      <c r="K6" s="249" t="s">
        <v>84</v>
      </c>
      <c r="L6" s="249"/>
      <c r="M6" s="249"/>
      <c r="N6" s="146"/>
      <c r="O6" s="146"/>
    </row>
    <row r="7" spans="1:15" ht="20.100000000000001" customHeight="1" x14ac:dyDescent="0.4">
      <c r="A7" s="143"/>
      <c r="B7" s="143"/>
      <c r="C7" s="209"/>
      <c r="D7" s="209"/>
      <c r="E7" s="209"/>
      <c r="F7" s="209"/>
      <c r="G7" s="247" t="s">
        <v>33</v>
      </c>
      <c r="H7" s="247"/>
      <c r="I7" s="247"/>
      <c r="J7" s="144"/>
      <c r="K7" s="147"/>
      <c r="L7" s="146"/>
      <c r="M7" s="148" t="s">
        <v>96</v>
      </c>
      <c r="N7" s="146"/>
      <c r="O7" s="146"/>
    </row>
    <row r="8" spans="1:15" ht="20.100000000000001" customHeight="1" x14ac:dyDescent="0.4">
      <c r="C8" s="133"/>
      <c r="D8" s="149"/>
      <c r="E8" s="149"/>
      <c r="F8" s="149"/>
      <c r="G8" s="133"/>
      <c r="H8" s="133"/>
      <c r="I8" s="133"/>
      <c r="J8" s="149"/>
      <c r="K8" s="150" t="s">
        <v>154</v>
      </c>
      <c r="L8" s="149"/>
      <c r="M8" s="133"/>
      <c r="N8" s="149"/>
      <c r="O8" s="149"/>
    </row>
    <row r="9" spans="1:15" ht="20.100000000000001" customHeight="1" x14ac:dyDescent="0.4">
      <c r="C9" s="150" t="s">
        <v>32</v>
      </c>
      <c r="D9" s="149"/>
      <c r="E9" s="149"/>
      <c r="F9" s="149"/>
      <c r="G9" s="151" t="s">
        <v>153</v>
      </c>
      <c r="H9" s="150"/>
      <c r="I9" s="150"/>
      <c r="J9" s="150"/>
      <c r="K9" s="150" t="s">
        <v>155</v>
      </c>
      <c r="L9" s="150"/>
      <c r="M9" s="152" t="s">
        <v>97</v>
      </c>
      <c r="N9" s="150"/>
      <c r="O9" s="133"/>
    </row>
    <row r="10" spans="1:15" ht="20.100000000000001" customHeight="1" x14ac:dyDescent="0.4">
      <c r="C10" s="150" t="s">
        <v>42</v>
      </c>
      <c r="D10" s="149"/>
      <c r="E10" s="150" t="s">
        <v>187</v>
      </c>
      <c r="F10" s="149"/>
      <c r="G10" s="150" t="s">
        <v>99</v>
      </c>
      <c r="H10" s="150"/>
      <c r="I10" s="150"/>
      <c r="J10" s="150"/>
      <c r="K10" s="150" t="s">
        <v>158</v>
      </c>
      <c r="L10" s="150"/>
      <c r="M10" s="152" t="s">
        <v>98</v>
      </c>
      <c r="N10" s="150"/>
      <c r="O10" s="152" t="s">
        <v>43</v>
      </c>
    </row>
    <row r="11" spans="1:15" ht="20.100000000000001" customHeight="1" x14ac:dyDescent="0.4">
      <c r="C11" s="153" t="s">
        <v>44</v>
      </c>
      <c r="D11" s="149"/>
      <c r="E11" s="153" t="s">
        <v>188</v>
      </c>
      <c r="F11" s="149"/>
      <c r="G11" s="153" t="s">
        <v>45</v>
      </c>
      <c r="H11" s="150"/>
      <c r="I11" s="153" t="s">
        <v>35</v>
      </c>
      <c r="J11" s="150"/>
      <c r="K11" s="154" t="s">
        <v>157</v>
      </c>
      <c r="L11" s="150"/>
      <c r="M11" s="154" t="s">
        <v>93</v>
      </c>
      <c r="N11" s="150"/>
      <c r="O11" s="154" t="s">
        <v>87</v>
      </c>
    </row>
    <row r="12" spans="1:15" ht="8.1" customHeight="1" x14ac:dyDescent="0.4">
      <c r="D12" s="139"/>
      <c r="E12" s="205"/>
      <c r="F12" s="139"/>
      <c r="H12" s="138"/>
      <c r="I12" s="138"/>
      <c r="J12" s="138"/>
      <c r="K12" s="139"/>
      <c r="L12" s="138"/>
      <c r="M12" s="138"/>
      <c r="N12" s="138"/>
      <c r="O12" s="139"/>
    </row>
    <row r="13" spans="1:15" ht="20.100000000000001" customHeight="1" x14ac:dyDescent="0.4">
      <c r="A13" s="6" t="s">
        <v>107</v>
      </c>
      <c r="B13" s="6"/>
      <c r="C13" s="110">
        <v>1000000</v>
      </c>
      <c r="D13" s="104"/>
      <c r="E13" s="110">
        <v>467900</v>
      </c>
      <c r="F13" s="104"/>
      <c r="G13" s="110">
        <v>100000</v>
      </c>
      <c r="H13" s="104"/>
      <c r="I13" s="110">
        <v>1081987</v>
      </c>
      <c r="J13" s="104"/>
      <c r="K13" s="110">
        <v>-23637</v>
      </c>
      <c r="L13" s="145"/>
      <c r="M13" s="110">
        <v>349</v>
      </c>
      <c r="N13" s="145"/>
      <c r="O13" s="110">
        <f>SUM(C13:M13)</f>
        <v>2626599</v>
      </c>
    </row>
    <row r="14" spans="1:15" ht="20.100000000000001" customHeight="1" x14ac:dyDescent="0.4">
      <c r="A14" s="209" t="s">
        <v>169</v>
      </c>
      <c r="B14" s="6"/>
      <c r="C14" s="110">
        <v>0</v>
      </c>
      <c r="D14" s="104"/>
      <c r="E14" s="110">
        <v>0</v>
      </c>
      <c r="F14" s="104"/>
      <c r="G14" s="110">
        <v>0</v>
      </c>
      <c r="H14" s="104"/>
      <c r="I14" s="110">
        <v>-40000</v>
      </c>
      <c r="J14" s="104"/>
      <c r="K14" s="110">
        <v>0</v>
      </c>
      <c r="L14" s="145"/>
      <c r="M14" s="110">
        <v>0</v>
      </c>
      <c r="N14" s="145"/>
      <c r="O14" s="110">
        <v>-40000</v>
      </c>
    </row>
    <row r="15" spans="1:15" ht="20.100000000000001" customHeight="1" x14ac:dyDescent="0.4">
      <c r="A15" s="209" t="s">
        <v>133</v>
      </c>
      <c r="C15" s="107">
        <v>0</v>
      </c>
      <c r="D15" s="104"/>
      <c r="E15" s="107">
        <v>0</v>
      </c>
      <c r="F15" s="104"/>
      <c r="G15" s="107">
        <v>0</v>
      </c>
      <c r="H15" s="104"/>
      <c r="I15" s="107">
        <f>'5-8'!F122</f>
        <v>18995</v>
      </c>
      <c r="J15" s="104"/>
      <c r="K15" s="107">
        <v>0</v>
      </c>
      <c r="M15" s="107">
        <v>-349</v>
      </c>
      <c r="O15" s="107">
        <f>SUM(C15:M15)</f>
        <v>18646</v>
      </c>
    </row>
    <row r="16" spans="1:15" ht="8.1" customHeight="1" x14ac:dyDescent="0.4">
      <c r="C16" s="155"/>
      <c r="D16" s="139"/>
      <c r="E16" s="156"/>
      <c r="F16" s="139"/>
      <c r="G16" s="156"/>
      <c r="H16" s="138"/>
      <c r="I16" s="155"/>
      <c r="J16" s="138"/>
      <c r="K16" s="156"/>
      <c r="L16" s="138"/>
      <c r="M16" s="156"/>
      <c r="N16" s="138"/>
      <c r="O16" s="156"/>
    </row>
    <row r="17" spans="1:15" ht="20.100000000000001" customHeight="1" thickBot="1" x14ac:dyDescent="0.45">
      <c r="A17" s="6" t="s">
        <v>159</v>
      </c>
      <c r="B17" s="6"/>
      <c r="C17" s="157">
        <f>SUM(C13:C15)</f>
        <v>1000000</v>
      </c>
      <c r="D17" s="104"/>
      <c r="E17" s="157">
        <f>SUM(E13:E15)</f>
        <v>467900</v>
      </c>
      <c r="F17" s="104"/>
      <c r="G17" s="157">
        <f>SUM(G13:G15)</f>
        <v>100000</v>
      </c>
      <c r="H17" s="104"/>
      <c r="I17" s="157">
        <f>SUM(I13:I15)</f>
        <v>1060982</v>
      </c>
      <c r="J17" s="104"/>
      <c r="K17" s="157">
        <f>SUM(K13:K15)</f>
        <v>-23637</v>
      </c>
      <c r="L17" s="145"/>
      <c r="M17" s="157">
        <f>SUM(M13:M15)</f>
        <v>0</v>
      </c>
      <c r="N17" s="145"/>
      <c r="O17" s="157">
        <f>SUM(O13:O15)</f>
        <v>2605245</v>
      </c>
    </row>
    <row r="18" spans="1:15" ht="20.100000000000001" customHeight="1" thickTop="1" x14ac:dyDescent="0.4">
      <c r="A18" s="135"/>
      <c r="B18" s="135"/>
      <c r="C18" s="104"/>
      <c r="D18" s="104"/>
      <c r="E18" s="104"/>
      <c r="F18" s="104"/>
      <c r="G18" s="104"/>
      <c r="H18" s="104"/>
      <c r="I18" s="104"/>
      <c r="J18" s="104"/>
      <c r="K18" s="158"/>
      <c r="L18" s="159"/>
      <c r="M18" s="158"/>
      <c r="N18" s="159"/>
      <c r="O18" s="104"/>
    </row>
    <row r="19" spans="1:15" ht="20.100000000000001" customHeight="1" x14ac:dyDescent="0.4">
      <c r="A19" s="6" t="s">
        <v>92</v>
      </c>
      <c r="B19" s="6"/>
      <c r="C19" s="104">
        <v>750000</v>
      </c>
      <c r="D19" s="104"/>
      <c r="E19" s="104">
        <v>0</v>
      </c>
      <c r="F19" s="104"/>
      <c r="G19" s="104">
        <v>28600</v>
      </c>
      <c r="H19" s="104"/>
      <c r="I19" s="104">
        <v>1005791</v>
      </c>
      <c r="J19" s="104"/>
      <c r="K19" s="104">
        <v>-23637</v>
      </c>
      <c r="L19" s="145"/>
      <c r="M19" s="104">
        <v>39</v>
      </c>
      <c r="N19" s="145"/>
      <c r="O19" s="104">
        <f>SUM(C19:M19)</f>
        <v>1760793</v>
      </c>
    </row>
    <row r="20" spans="1:15" ht="20.100000000000001" customHeight="1" x14ac:dyDescent="0.4">
      <c r="A20" s="209" t="s">
        <v>151</v>
      </c>
      <c r="C20" s="108">
        <v>0</v>
      </c>
      <c r="D20" s="104"/>
      <c r="E20" s="108">
        <v>0</v>
      </c>
      <c r="F20" s="104"/>
      <c r="G20" s="108">
        <v>0</v>
      </c>
      <c r="H20" s="104"/>
      <c r="I20" s="108">
        <v>186326</v>
      </c>
      <c r="J20" s="104"/>
      <c r="K20" s="108">
        <v>0</v>
      </c>
      <c r="M20" s="108">
        <v>642</v>
      </c>
      <c r="O20" s="108">
        <f>SUM(C20:M20)</f>
        <v>186968</v>
      </c>
    </row>
    <row r="21" spans="1:15" ht="8.1" customHeight="1" x14ac:dyDescent="0.4">
      <c r="D21" s="139"/>
      <c r="E21" s="139"/>
      <c r="F21" s="139"/>
      <c r="H21" s="138"/>
      <c r="I21" s="138"/>
      <c r="J21" s="138"/>
      <c r="K21" s="139"/>
      <c r="L21" s="138"/>
      <c r="N21" s="138"/>
      <c r="O21" s="139"/>
    </row>
    <row r="22" spans="1:15" ht="20.100000000000001" customHeight="1" thickBot="1" x14ac:dyDescent="0.45">
      <c r="A22" s="6" t="s">
        <v>156</v>
      </c>
      <c r="B22" s="6"/>
      <c r="C22" s="160">
        <f>SUM(C19:C20)</f>
        <v>750000</v>
      </c>
      <c r="D22" s="104"/>
      <c r="E22" s="160">
        <f>SUM(E19:E20)</f>
        <v>0</v>
      </c>
      <c r="F22" s="104"/>
      <c r="G22" s="160">
        <f>SUM(G19:G20)</f>
        <v>28600</v>
      </c>
      <c r="H22" s="104"/>
      <c r="I22" s="160">
        <f>SUM(I19:I20)</f>
        <v>1192117</v>
      </c>
      <c r="J22" s="104"/>
      <c r="K22" s="160">
        <f>SUM(K19:K20)</f>
        <v>-23637</v>
      </c>
      <c r="L22" s="145"/>
      <c r="M22" s="160">
        <f>SUM(M19:M20)</f>
        <v>681</v>
      </c>
      <c r="N22" s="145"/>
      <c r="O22" s="160">
        <f>SUM(O19:O20)</f>
        <v>1947761</v>
      </c>
    </row>
    <row r="23" spans="1:15" ht="20.100000000000001" customHeight="1" thickTop="1" x14ac:dyDescent="0.4">
      <c r="A23" s="6"/>
      <c r="B23" s="133"/>
      <c r="C23" s="6"/>
      <c r="D23" s="145"/>
      <c r="E23" s="145"/>
      <c r="F23" s="145"/>
      <c r="G23" s="104"/>
      <c r="H23" s="104"/>
      <c r="I23" s="104"/>
      <c r="J23" s="104"/>
      <c r="K23" s="104"/>
      <c r="L23" s="145"/>
      <c r="M23" s="145"/>
      <c r="N23" s="145"/>
      <c r="O23" s="104"/>
    </row>
    <row r="24" spans="1:15" ht="20.100000000000001" customHeight="1" x14ac:dyDescent="0.4">
      <c r="A24" s="6"/>
      <c r="B24" s="133"/>
      <c r="C24" s="6"/>
      <c r="D24" s="145"/>
      <c r="E24" s="145"/>
      <c r="F24" s="145"/>
      <c r="G24" s="104"/>
      <c r="H24" s="104"/>
      <c r="I24" s="104"/>
      <c r="J24" s="104"/>
      <c r="K24" s="104"/>
      <c r="L24" s="145"/>
      <c r="M24" s="145"/>
      <c r="N24" s="145"/>
      <c r="O24" s="104"/>
    </row>
    <row r="25" spans="1:15" ht="20.100000000000001" customHeight="1" x14ac:dyDescent="0.4">
      <c r="A25" s="6"/>
      <c r="B25" s="133"/>
      <c r="C25" s="6"/>
      <c r="D25" s="145"/>
      <c r="E25" s="145"/>
      <c r="F25" s="145"/>
      <c r="G25" s="104"/>
      <c r="H25" s="104"/>
      <c r="I25" s="104"/>
      <c r="J25" s="104"/>
      <c r="K25" s="104"/>
      <c r="L25" s="145"/>
      <c r="M25" s="145"/>
      <c r="N25" s="145"/>
      <c r="O25" s="104"/>
    </row>
    <row r="26" spans="1:15" ht="20.100000000000001" customHeight="1" x14ac:dyDescent="0.4">
      <c r="A26" s="6"/>
      <c r="B26" s="133"/>
      <c r="C26" s="6"/>
      <c r="D26" s="145"/>
      <c r="E26" s="145"/>
      <c r="F26" s="145"/>
      <c r="G26" s="104"/>
      <c r="H26" s="104"/>
      <c r="I26" s="104"/>
      <c r="J26" s="104"/>
      <c r="K26" s="104"/>
      <c r="L26" s="145"/>
      <c r="M26" s="145"/>
      <c r="N26" s="145"/>
      <c r="O26" s="104"/>
    </row>
    <row r="27" spans="1:15" ht="20.100000000000001" customHeight="1" x14ac:dyDescent="0.4">
      <c r="A27" s="6"/>
      <c r="B27" s="6"/>
      <c r="C27" s="104"/>
      <c r="D27" s="104"/>
      <c r="E27" s="104"/>
      <c r="F27" s="104"/>
      <c r="G27" s="104"/>
      <c r="H27" s="104"/>
      <c r="I27" s="104"/>
      <c r="J27" s="104"/>
      <c r="K27" s="104"/>
      <c r="L27" s="145"/>
      <c r="M27" s="145"/>
      <c r="N27" s="145"/>
      <c r="O27" s="104"/>
    </row>
    <row r="28" spans="1:15" ht="9" customHeight="1" x14ac:dyDescent="0.4">
      <c r="A28" s="6"/>
      <c r="B28" s="6"/>
      <c r="C28" s="104"/>
      <c r="D28" s="104"/>
      <c r="E28" s="104"/>
      <c r="F28" s="104"/>
      <c r="G28" s="104"/>
      <c r="H28" s="104"/>
      <c r="I28" s="104"/>
      <c r="J28" s="104"/>
      <c r="K28" s="104"/>
      <c r="L28" s="145"/>
      <c r="M28" s="145"/>
      <c r="N28" s="145"/>
      <c r="O28" s="104"/>
    </row>
    <row r="29" spans="1:15" ht="21.95" customHeight="1" x14ac:dyDescent="0.4">
      <c r="A29" s="58" t="s">
        <v>123</v>
      </c>
      <c r="B29" s="58"/>
      <c r="C29" s="142"/>
      <c r="D29" s="142"/>
      <c r="E29" s="142"/>
      <c r="F29" s="142"/>
      <c r="G29" s="142"/>
      <c r="H29" s="142"/>
      <c r="I29" s="58"/>
      <c r="J29" s="142"/>
      <c r="K29" s="58"/>
      <c r="L29" s="142"/>
      <c r="M29" s="142"/>
      <c r="N29" s="142"/>
      <c r="O29" s="58"/>
    </row>
    <row r="30" spans="1:15" ht="21" customHeight="1" x14ac:dyDescent="0.4"/>
    <row r="31" spans="1:15" ht="21" customHeight="1" x14ac:dyDescent="0.4"/>
    <row r="32" spans="1:15" ht="21" customHeight="1" x14ac:dyDescent="0.4"/>
    <row r="33" ht="21" customHeight="1" x14ac:dyDescent="0.4"/>
    <row r="34" ht="21" customHeight="1" x14ac:dyDescent="0.4"/>
    <row r="35" ht="21" customHeight="1" x14ac:dyDescent="0.4"/>
    <row r="36" ht="21" customHeight="1" x14ac:dyDescent="0.4"/>
    <row r="37" ht="21" customHeight="1" x14ac:dyDescent="0.4"/>
    <row r="38" ht="21" customHeight="1" x14ac:dyDescent="0.4"/>
    <row r="39" ht="21" customHeight="1" x14ac:dyDescent="0.4"/>
    <row r="40" ht="21" customHeight="1" x14ac:dyDescent="0.4"/>
    <row r="41" ht="21" customHeight="1" x14ac:dyDescent="0.4"/>
    <row r="42" ht="21" customHeight="1" x14ac:dyDescent="0.4"/>
    <row r="43" ht="21" customHeight="1" x14ac:dyDescent="0.4"/>
    <row r="44" ht="21" customHeight="1" x14ac:dyDescent="0.4"/>
    <row r="45" ht="21" customHeight="1" x14ac:dyDescent="0.4"/>
    <row r="46" ht="21" customHeight="1" x14ac:dyDescent="0.4"/>
    <row r="47" ht="21" customHeight="1" x14ac:dyDescent="0.4"/>
    <row r="48" ht="21" customHeight="1" x14ac:dyDescent="0.4"/>
    <row r="49" ht="21" customHeight="1" x14ac:dyDescent="0.4"/>
    <row r="50" ht="21" customHeight="1" x14ac:dyDescent="0.4"/>
    <row r="51" ht="21" customHeight="1" x14ac:dyDescent="0.4"/>
    <row r="52" ht="21" customHeight="1" x14ac:dyDescent="0.4"/>
    <row r="53" ht="21" customHeight="1" x14ac:dyDescent="0.4"/>
    <row r="54" ht="21" customHeight="1" x14ac:dyDescent="0.4"/>
    <row r="55" ht="21" customHeight="1" x14ac:dyDescent="0.4"/>
    <row r="56" ht="21" customHeight="1" x14ac:dyDescent="0.4"/>
    <row r="57" ht="21" customHeight="1" x14ac:dyDescent="0.4"/>
    <row r="58" ht="21" customHeight="1" x14ac:dyDescent="0.4"/>
    <row r="59" ht="21" customHeight="1" x14ac:dyDescent="0.4"/>
    <row r="60" ht="21" customHeight="1" x14ac:dyDescent="0.4"/>
    <row r="61" ht="21" customHeight="1" x14ac:dyDescent="0.4"/>
    <row r="62" ht="21" customHeight="1" x14ac:dyDescent="0.4"/>
    <row r="63" ht="21" customHeight="1" x14ac:dyDescent="0.4"/>
    <row r="64" ht="21" customHeight="1" x14ac:dyDescent="0.4"/>
    <row r="65" ht="21" customHeight="1" x14ac:dyDescent="0.4"/>
    <row r="66" ht="21" customHeight="1" x14ac:dyDescent="0.4"/>
    <row r="67" ht="21" customHeight="1" x14ac:dyDescent="0.4"/>
    <row r="68" ht="21" customHeight="1" x14ac:dyDescent="0.4"/>
    <row r="69" ht="21" customHeight="1" x14ac:dyDescent="0.4"/>
    <row r="70" ht="21" customHeight="1" x14ac:dyDescent="0.4"/>
    <row r="71" ht="21" customHeight="1" x14ac:dyDescent="0.4"/>
    <row r="72" ht="21" customHeight="1" x14ac:dyDescent="0.4"/>
    <row r="73" ht="21" customHeight="1" x14ac:dyDescent="0.4"/>
    <row r="74" ht="21" customHeight="1" x14ac:dyDescent="0.4"/>
    <row r="75" ht="21" customHeight="1" x14ac:dyDescent="0.4"/>
    <row r="76" ht="21" customHeight="1" x14ac:dyDescent="0.4"/>
    <row r="77" ht="21" customHeight="1" x14ac:dyDescent="0.4"/>
    <row r="78" ht="21" customHeight="1" x14ac:dyDescent="0.4"/>
    <row r="79" ht="21" customHeight="1" x14ac:dyDescent="0.4"/>
    <row r="80" ht="21" customHeight="1" x14ac:dyDescent="0.4"/>
    <row r="81" ht="21" customHeight="1" x14ac:dyDescent="0.4"/>
    <row r="82" ht="21" customHeight="1" x14ac:dyDescent="0.4"/>
    <row r="83" ht="21" customHeight="1" x14ac:dyDescent="0.4"/>
    <row r="84" ht="21" customHeight="1" x14ac:dyDescent="0.4"/>
    <row r="85" ht="21" customHeight="1" x14ac:dyDescent="0.4"/>
    <row r="86" ht="21" customHeight="1" x14ac:dyDescent="0.4"/>
    <row r="87" ht="21" customHeight="1" x14ac:dyDescent="0.4"/>
    <row r="88" ht="21" customHeight="1" x14ac:dyDescent="0.4"/>
    <row r="89" ht="21" customHeight="1" x14ac:dyDescent="0.4"/>
    <row r="90" ht="21" customHeight="1" x14ac:dyDescent="0.4"/>
    <row r="91" ht="21" customHeight="1" x14ac:dyDescent="0.4"/>
    <row r="92" ht="21" customHeight="1" x14ac:dyDescent="0.4"/>
    <row r="93" ht="21" customHeight="1" x14ac:dyDescent="0.4"/>
    <row r="94" ht="21" customHeight="1" x14ac:dyDescent="0.4"/>
    <row r="95" ht="21" customHeight="1" x14ac:dyDescent="0.4"/>
    <row r="96" ht="21" customHeight="1" x14ac:dyDescent="0.4"/>
    <row r="97" ht="21" customHeight="1" x14ac:dyDescent="0.4"/>
    <row r="98" ht="21" customHeight="1" x14ac:dyDescent="0.4"/>
    <row r="99" ht="21" customHeight="1" x14ac:dyDescent="0.4"/>
    <row r="100" ht="21" customHeight="1" x14ac:dyDescent="0.4"/>
    <row r="101" ht="21" customHeight="1" x14ac:dyDescent="0.4"/>
    <row r="102" ht="21" customHeight="1" x14ac:dyDescent="0.4"/>
    <row r="103" ht="21" customHeight="1" x14ac:dyDescent="0.4"/>
    <row r="104" ht="21" customHeight="1" x14ac:dyDescent="0.4"/>
    <row r="105" ht="21" customHeight="1" x14ac:dyDescent="0.4"/>
    <row r="106" ht="21" customHeight="1" x14ac:dyDescent="0.4"/>
    <row r="107" ht="21" customHeight="1" x14ac:dyDescent="0.4"/>
    <row r="108" ht="21" customHeight="1" x14ac:dyDescent="0.4"/>
    <row r="109" ht="21" customHeight="1" x14ac:dyDescent="0.4"/>
    <row r="110" ht="21" customHeight="1" x14ac:dyDescent="0.4"/>
    <row r="111" ht="21" customHeight="1" x14ac:dyDescent="0.4"/>
    <row r="112" ht="21" customHeight="1" x14ac:dyDescent="0.4"/>
    <row r="113" spans="3:3" ht="21" customHeight="1" x14ac:dyDescent="0.4"/>
    <row r="114" spans="3:3" ht="21" customHeight="1" x14ac:dyDescent="0.4"/>
    <row r="115" spans="3:3" ht="21" customHeight="1" x14ac:dyDescent="0.4"/>
    <row r="116" spans="3:3" ht="21" customHeight="1" x14ac:dyDescent="0.4">
      <c r="C116" s="133"/>
    </row>
    <row r="117" spans="3:3" ht="21" customHeight="1" x14ac:dyDescent="0.4">
      <c r="C117" s="133"/>
    </row>
    <row r="118" spans="3:3" ht="21" customHeight="1" x14ac:dyDescent="0.4">
      <c r="C118" s="133"/>
    </row>
    <row r="119" spans="3:3" ht="21" customHeight="1" x14ac:dyDescent="0.4">
      <c r="C119" s="133"/>
    </row>
    <row r="120" spans="3:3" ht="21" customHeight="1" x14ac:dyDescent="0.4">
      <c r="C120" s="133"/>
    </row>
    <row r="121" spans="3:3" ht="21" customHeight="1" x14ac:dyDescent="0.4">
      <c r="C121" s="133"/>
    </row>
    <row r="122" spans="3:3" ht="21" customHeight="1" x14ac:dyDescent="0.4">
      <c r="C122" s="133"/>
    </row>
    <row r="123" spans="3:3" ht="21" customHeight="1" x14ac:dyDescent="0.4">
      <c r="C123" s="133"/>
    </row>
    <row r="124" spans="3:3" ht="21" customHeight="1" x14ac:dyDescent="0.4">
      <c r="C124" s="133"/>
    </row>
    <row r="125" spans="3:3" ht="21" customHeight="1" x14ac:dyDescent="0.4">
      <c r="C125" s="133"/>
    </row>
    <row r="126" spans="3:3" ht="21" customHeight="1" x14ac:dyDescent="0.4">
      <c r="C126" s="133"/>
    </row>
  </sheetData>
  <mergeCells count="5">
    <mergeCell ref="A2:D2"/>
    <mergeCell ref="C5:O5"/>
    <mergeCell ref="C6:I6"/>
    <mergeCell ref="K6:M6"/>
    <mergeCell ref="G7:I7"/>
  </mergeCells>
  <pageMargins left="0.5" right="0.5" top="0.5" bottom="0.6" header="0.49" footer="0.4"/>
  <pageSetup paperSize="9" firstPageNumber="9" orientation="landscape" useFirstPageNumber="1" horizontalDpi="1200" verticalDpi="1200" r:id="rId1"/>
  <headerFooter>
    <oddFooter>&amp;R&amp;"Browallia New,Regular"&amp;13&amp;P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28"/>
  <sheetViews>
    <sheetView zoomScale="63" zoomScaleNormal="63" workbookViewId="0">
      <selection activeCell="G23" sqref="G23"/>
    </sheetView>
  </sheetViews>
  <sheetFormatPr defaultColWidth="9.140625" defaultRowHeight="18.75" x14ac:dyDescent="0.4"/>
  <cols>
    <col min="1" max="1" width="1.5703125" style="209" customWidth="1"/>
    <col min="2" max="2" width="32.140625" style="209" customWidth="1"/>
    <col min="3" max="3" width="7.5703125" style="170" customWidth="1"/>
    <col min="4" max="4" width="14.7109375" style="31" customWidth="1"/>
    <col min="5" max="5" width="0.85546875" style="31" customWidth="1"/>
    <col min="6" max="6" width="13.5703125" style="31" customWidth="1"/>
    <col min="7" max="7" width="0.85546875" style="31" customWidth="1"/>
    <col min="8" max="8" width="14.7109375" style="137" customWidth="1"/>
    <col min="9" max="9" width="0.85546875" style="137" customWidth="1"/>
    <col min="10" max="10" width="14.7109375" style="137" customWidth="1"/>
    <col min="11" max="11" width="0.85546875" style="137" customWidth="1"/>
    <col min="12" max="12" width="19.7109375" style="137" customWidth="1"/>
    <col min="13" max="13" width="0.85546875" style="137" customWidth="1"/>
    <col min="14" max="14" width="14.7109375" style="137" customWidth="1"/>
    <col min="15" max="15" width="13.7109375" style="133" customWidth="1"/>
    <col min="16" max="16384" width="9.140625" style="133"/>
  </cols>
  <sheetData>
    <row r="1" spans="1:17" ht="21" customHeight="1" x14ac:dyDescent="0.4">
      <c r="A1" s="1" t="s">
        <v>68</v>
      </c>
      <c r="B1" s="1"/>
      <c r="C1" s="161"/>
    </row>
    <row r="2" spans="1:17" ht="21" customHeight="1" x14ac:dyDescent="0.4">
      <c r="A2" s="246" t="s">
        <v>172</v>
      </c>
      <c r="B2" s="246"/>
      <c r="C2" s="246"/>
      <c r="D2" s="246"/>
      <c r="E2" s="246"/>
      <c r="F2" s="206"/>
      <c r="G2" s="206"/>
    </row>
    <row r="3" spans="1:17" ht="21" customHeight="1" x14ac:dyDescent="0.4">
      <c r="A3" s="140" t="s">
        <v>152</v>
      </c>
      <c r="B3" s="140"/>
      <c r="C3" s="207"/>
      <c r="D3" s="106"/>
      <c r="E3" s="106"/>
      <c r="F3" s="106"/>
      <c r="G3" s="106"/>
      <c r="H3" s="120"/>
      <c r="I3" s="120"/>
      <c r="J3" s="120"/>
      <c r="K3" s="120"/>
      <c r="L3" s="120"/>
      <c r="M3" s="120"/>
      <c r="N3" s="120"/>
    </row>
    <row r="4" spans="1:17" ht="21" customHeight="1" x14ac:dyDescent="0.4">
      <c r="A4" s="143"/>
      <c r="B4" s="143"/>
      <c r="C4" s="146"/>
      <c r="D4" s="35"/>
      <c r="E4" s="35"/>
      <c r="F4" s="35"/>
      <c r="G4" s="35"/>
      <c r="H4" s="113"/>
      <c r="I4" s="113"/>
      <c r="J4" s="113"/>
      <c r="K4" s="113"/>
      <c r="L4" s="113"/>
      <c r="M4" s="113"/>
      <c r="N4" s="113"/>
    </row>
    <row r="5" spans="1:17" ht="21" customHeight="1" x14ac:dyDescent="0.4">
      <c r="A5" s="143"/>
      <c r="B5" s="143"/>
      <c r="C5" s="146"/>
      <c r="D5" s="247" t="s">
        <v>89</v>
      </c>
      <c r="E5" s="247"/>
      <c r="F5" s="247"/>
      <c r="G5" s="247"/>
      <c r="H5" s="247"/>
      <c r="I5" s="247"/>
      <c r="J5" s="247"/>
      <c r="K5" s="247"/>
      <c r="L5" s="247"/>
      <c r="M5" s="247"/>
      <c r="N5" s="247"/>
    </row>
    <row r="6" spans="1:17" ht="21" customHeight="1" x14ac:dyDescent="0.4">
      <c r="C6" s="146"/>
      <c r="D6" s="209"/>
      <c r="E6" s="209"/>
      <c r="F6" s="209"/>
      <c r="G6" s="209"/>
      <c r="H6" s="247" t="s">
        <v>33</v>
      </c>
      <c r="I6" s="247"/>
      <c r="J6" s="247"/>
      <c r="K6" s="144"/>
      <c r="L6" s="148" t="s">
        <v>96</v>
      </c>
      <c r="M6" s="146"/>
      <c r="N6" s="146"/>
    </row>
    <row r="7" spans="1:17" ht="21" customHeight="1" x14ac:dyDescent="0.4">
      <c r="C7" s="146"/>
      <c r="D7" s="162" t="s">
        <v>32</v>
      </c>
      <c r="E7" s="163"/>
      <c r="F7" s="163"/>
      <c r="G7" s="163"/>
      <c r="H7" s="164" t="s">
        <v>128</v>
      </c>
      <c r="I7" s="209"/>
      <c r="J7" s="209"/>
      <c r="K7" s="163"/>
      <c r="L7" s="162" t="s">
        <v>97</v>
      </c>
      <c r="M7" s="163"/>
      <c r="N7" s="163"/>
    </row>
    <row r="8" spans="1:17" ht="21" customHeight="1" x14ac:dyDescent="0.4">
      <c r="C8" s="146"/>
      <c r="D8" s="162" t="s">
        <v>42</v>
      </c>
      <c r="E8" s="163"/>
      <c r="F8" s="163" t="s">
        <v>187</v>
      </c>
      <c r="G8" s="163"/>
      <c r="H8" s="162" t="s">
        <v>99</v>
      </c>
      <c r="I8" s="162"/>
      <c r="J8" s="162"/>
      <c r="K8" s="147"/>
      <c r="L8" s="162" t="s">
        <v>98</v>
      </c>
      <c r="M8" s="147"/>
      <c r="N8" s="162" t="s">
        <v>43</v>
      </c>
    </row>
    <row r="9" spans="1:17" ht="21" customHeight="1" x14ac:dyDescent="0.4">
      <c r="C9" s="146"/>
      <c r="D9" s="148" t="s">
        <v>44</v>
      </c>
      <c r="E9" s="163"/>
      <c r="F9" s="153" t="s">
        <v>188</v>
      </c>
      <c r="G9" s="153"/>
      <c r="H9" s="148" t="s">
        <v>45</v>
      </c>
      <c r="I9" s="162"/>
      <c r="J9" s="148" t="s">
        <v>35</v>
      </c>
      <c r="K9" s="147"/>
      <c r="L9" s="148" t="s">
        <v>93</v>
      </c>
      <c r="M9" s="147"/>
      <c r="N9" s="148" t="s">
        <v>87</v>
      </c>
    </row>
    <row r="10" spans="1:17" ht="8.1" customHeight="1" x14ac:dyDescent="0.4">
      <c r="C10" s="165"/>
      <c r="D10" s="39"/>
      <c r="E10" s="137"/>
      <c r="F10" s="166"/>
      <c r="G10" s="137"/>
      <c r="H10" s="167"/>
      <c r="I10" s="31"/>
      <c r="J10" s="39"/>
      <c r="K10" s="31"/>
      <c r="L10" s="39"/>
      <c r="M10" s="31"/>
      <c r="N10" s="167"/>
    </row>
    <row r="11" spans="1:17" ht="21" customHeight="1" x14ac:dyDescent="0.4">
      <c r="A11" s="6" t="s">
        <v>107</v>
      </c>
      <c r="B11" s="6"/>
      <c r="C11" s="165"/>
      <c r="D11" s="166">
        <v>1000000</v>
      </c>
      <c r="E11" s="168"/>
      <c r="F11" s="166">
        <v>467900</v>
      </c>
      <c r="G11" s="168"/>
      <c r="H11" s="166">
        <v>100000</v>
      </c>
      <c r="I11" s="168"/>
      <c r="J11" s="166">
        <v>700471</v>
      </c>
      <c r="K11" s="35"/>
      <c r="L11" s="166">
        <v>349</v>
      </c>
      <c r="M11" s="35"/>
      <c r="N11" s="111">
        <f>SUM(D11:L11)</f>
        <v>2268720</v>
      </c>
    </row>
    <row r="12" spans="1:17" ht="20.100000000000001" customHeight="1" x14ac:dyDescent="0.4">
      <c r="A12" s="209" t="s">
        <v>169</v>
      </c>
      <c r="B12" s="6"/>
      <c r="C12" s="165"/>
      <c r="D12" s="166">
        <v>0</v>
      </c>
      <c r="E12" s="168">
        <v>0</v>
      </c>
      <c r="F12" s="166">
        <v>0</v>
      </c>
      <c r="G12" s="168"/>
      <c r="H12" s="166">
        <v>0</v>
      </c>
      <c r="I12" s="104">
        <v>0</v>
      </c>
      <c r="J12" s="166">
        <v>-40000</v>
      </c>
      <c r="K12" s="104">
        <v>-40000</v>
      </c>
      <c r="L12" s="166">
        <v>0</v>
      </c>
      <c r="M12" s="104">
        <v>0</v>
      </c>
      <c r="N12" s="111">
        <f>SUM(L12,J12,H12,F12,D12)</f>
        <v>-40000</v>
      </c>
      <c r="O12" s="43"/>
      <c r="P12" s="43"/>
      <c r="Q12" s="43"/>
    </row>
    <row r="13" spans="1:17" ht="21" customHeight="1" x14ac:dyDescent="0.4">
      <c r="A13" s="209" t="s">
        <v>189</v>
      </c>
      <c r="B13" s="6"/>
      <c r="C13" s="165"/>
      <c r="D13" s="119">
        <v>0</v>
      </c>
      <c r="E13" s="113"/>
      <c r="F13" s="119">
        <v>0</v>
      </c>
      <c r="G13" s="113"/>
      <c r="H13" s="119">
        <v>0</v>
      </c>
      <c r="I13" s="113"/>
      <c r="J13" s="119">
        <f>'5-8'!J122</f>
        <v>-49421</v>
      </c>
      <c r="K13" s="113"/>
      <c r="L13" s="119">
        <v>-349</v>
      </c>
      <c r="M13" s="113"/>
      <c r="N13" s="119">
        <f>SUM(D13:L13)</f>
        <v>-49770</v>
      </c>
    </row>
    <row r="14" spans="1:17" ht="8.1" customHeight="1" x14ac:dyDescent="0.4">
      <c r="A14" s="6"/>
      <c r="B14" s="6"/>
      <c r="C14" s="165"/>
      <c r="D14" s="111"/>
      <c r="E14" s="113"/>
      <c r="F14" s="111"/>
      <c r="G14" s="113"/>
      <c r="H14" s="111"/>
      <c r="I14" s="113"/>
      <c r="J14" s="111"/>
      <c r="K14" s="113"/>
      <c r="L14" s="111"/>
      <c r="M14" s="113"/>
      <c r="N14" s="111"/>
    </row>
    <row r="15" spans="1:17" ht="21" customHeight="1" thickBot="1" x14ac:dyDescent="0.45">
      <c r="A15" s="6" t="s">
        <v>159</v>
      </c>
      <c r="B15" s="6"/>
      <c r="C15" s="165"/>
      <c r="D15" s="115">
        <f>+D13+D11</f>
        <v>1000000</v>
      </c>
      <c r="E15" s="113"/>
      <c r="F15" s="115">
        <f>+F13+F11</f>
        <v>467900</v>
      </c>
      <c r="G15" s="113"/>
      <c r="H15" s="115">
        <f>+H13+H11</f>
        <v>100000</v>
      </c>
      <c r="I15" s="113"/>
      <c r="J15" s="115">
        <f>SUM(J11:J13)</f>
        <v>611050</v>
      </c>
      <c r="K15" s="113"/>
      <c r="L15" s="115">
        <f>+L13+L11</f>
        <v>0</v>
      </c>
      <c r="M15" s="113"/>
      <c r="N15" s="115">
        <f>SUM(N11:N13)</f>
        <v>2178950</v>
      </c>
    </row>
    <row r="16" spans="1:17" ht="21" customHeight="1" thickTop="1" x14ac:dyDescent="0.4">
      <c r="A16" s="6"/>
      <c r="B16" s="6"/>
      <c r="C16" s="165"/>
      <c r="D16" s="113"/>
      <c r="E16" s="113"/>
      <c r="F16" s="113"/>
      <c r="G16" s="113"/>
      <c r="H16" s="113"/>
      <c r="I16" s="113"/>
      <c r="J16" s="113"/>
      <c r="K16" s="113"/>
      <c r="L16" s="113"/>
      <c r="M16" s="113"/>
      <c r="N16" s="113"/>
    </row>
    <row r="17" spans="1:14" ht="21" customHeight="1" x14ac:dyDescent="0.4">
      <c r="A17" s="6" t="s">
        <v>92</v>
      </c>
      <c r="B17" s="6"/>
      <c r="C17" s="165"/>
      <c r="D17" s="168">
        <v>750000</v>
      </c>
      <c r="E17" s="168"/>
      <c r="F17" s="168">
        <v>0</v>
      </c>
      <c r="G17" s="168"/>
      <c r="H17" s="168">
        <v>28600</v>
      </c>
      <c r="I17" s="168"/>
      <c r="J17" s="168">
        <v>565078</v>
      </c>
      <c r="K17" s="35"/>
      <c r="L17" s="168">
        <v>39</v>
      </c>
      <c r="M17" s="35"/>
      <c r="N17" s="113">
        <f>SUM(D17:L17)</f>
        <v>1343717</v>
      </c>
    </row>
    <row r="18" spans="1:14" ht="21" customHeight="1" x14ac:dyDescent="0.4">
      <c r="A18" s="209" t="s">
        <v>151</v>
      </c>
      <c r="B18" s="6"/>
      <c r="C18" s="165"/>
      <c r="D18" s="120">
        <v>0</v>
      </c>
      <c r="E18" s="113"/>
      <c r="F18" s="120">
        <v>0</v>
      </c>
      <c r="G18" s="113"/>
      <c r="H18" s="120">
        <v>0</v>
      </c>
      <c r="I18" s="113"/>
      <c r="J18" s="120">
        <v>1774</v>
      </c>
      <c r="K18" s="113"/>
      <c r="L18" s="120">
        <v>642</v>
      </c>
      <c r="M18" s="113"/>
      <c r="N18" s="120">
        <f>SUM(D18:L18)</f>
        <v>2416</v>
      </c>
    </row>
    <row r="19" spans="1:14" ht="8.1" customHeight="1" x14ac:dyDescent="0.4">
      <c r="A19" s="6"/>
      <c r="B19" s="6"/>
      <c r="C19" s="165"/>
      <c r="D19" s="113"/>
      <c r="E19" s="113"/>
      <c r="F19" s="113"/>
      <c r="G19" s="113"/>
      <c r="H19" s="113"/>
      <c r="I19" s="113"/>
      <c r="J19" s="113"/>
      <c r="K19" s="113"/>
      <c r="L19" s="113"/>
      <c r="M19" s="113"/>
      <c r="N19" s="113"/>
    </row>
    <row r="20" spans="1:14" ht="21" customHeight="1" thickBot="1" x14ac:dyDescent="0.45">
      <c r="A20" s="6" t="s">
        <v>156</v>
      </c>
      <c r="B20" s="6"/>
      <c r="C20" s="165"/>
      <c r="D20" s="117">
        <f>+D18+D17</f>
        <v>750000</v>
      </c>
      <c r="E20" s="113"/>
      <c r="F20" s="117">
        <v>0</v>
      </c>
      <c r="G20" s="113"/>
      <c r="H20" s="117">
        <f>+H18+H17</f>
        <v>28600</v>
      </c>
      <c r="I20" s="113"/>
      <c r="J20" s="117">
        <f>+J18+J17</f>
        <v>566852</v>
      </c>
      <c r="K20" s="113"/>
      <c r="L20" s="117">
        <f>+L18+L17</f>
        <v>681</v>
      </c>
      <c r="M20" s="113"/>
      <c r="N20" s="117">
        <f>+N18+N17</f>
        <v>1346133</v>
      </c>
    </row>
    <row r="21" spans="1:14" ht="21" customHeight="1" thickTop="1" x14ac:dyDescent="0.4">
      <c r="A21" s="6"/>
      <c r="B21" s="6"/>
      <c r="C21" s="165"/>
      <c r="D21" s="113"/>
      <c r="E21" s="113"/>
      <c r="F21" s="113"/>
      <c r="G21" s="113"/>
      <c r="H21" s="113"/>
      <c r="I21" s="113"/>
      <c r="J21" s="113"/>
      <c r="K21" s="113"/>
      <c r="L21" s="113"/>
      <c r="M21" s="113"/>
      <c r="N21" s="113"/>
    </row>
    <row r="22" spans="1:14" ht="21" customHeight="1" x14ac:dyDescent="0.4">
      <c r="A22" s="6"/>
      <c r="B22" s="6"/>
      <c r="C22" s="165"/>
      <c r="D22" s="113"/>
      <c r="E22" s="113"/>
      <c r="F22" s="113"/>
      <c r="G22" s="113"/>
      <c r="H22" s="113"/>
      <c r="I22" s="113"/>
      <c r="J22" s="113"/>
      <c r="K22" s="113"/>
      <c r="L22" s="113"/>
      <c r="M22" s="113"/>
      <c r="N22" s="113"/>
    </row>
    <row r="23" spans="1:14" ht="21" customHeight="1" x14ac:dyDescent="0.4">
      <c r="A23" s="6"/>
      <c r="B23" s="6"/>
      <c r="C23" s="165"/>
      <c r="D23" s="113"/>
      <c r="E23" s="113"/>
      <c r="F23" s="113"/>
      <c r="G23" s="113"/>
      <c r="H23" s="113"/>
      <c r="I23" s="113"/>
      <c r="J23" s="113"/>
      <c r="K23" s="113"/>
      <c r="L23" s="113"/>
      <c r="M23" s="113"/>
      <c r="N23" s="113"/>
    </row>
    <row r="24" spans="1:14" ht="21" customHeight="1" x14ac:dyDescent="0.4">
      <c r="A24" s="6"/>
      <c r="B24" s="6"/>
      <c r="C24" s="165"/>
      <c r="D24" s="113"/>
      <c r="E24" s="113"/>
      <c r="F24" s="113"/>
      <c r="G24" s="113"/>
      <c r="H24" s="113"/>
      <c r="I24" s="113"/>
      <c r="J24" s="113"/>
      <c r="K24" s="113"/>
      <c r="L24" s="113"/>
      <c r="M24" s="113"/>
      <c r="N24" s="113"/>
    </row>
    <row r="25" spans="1:14" ht="21" customHeight="1" x14ac:dyDescent="0.4">
      <c r="A25" s="6"/>
      <c r="B25" s="6"/>
      <c r="C25" s="165"/>
      <c r="D25" s="113"/>
      <c r="E25" s="113"/>
      <c r="F25" s="113"/>
      <c r="G25" s="113"/>
      <c r="H25" s="113"/>
      <c r="I25" s="113"/>
      <c r="J25" s="113"/>
      <c r="K25" s="113"/>
      <c r="L25" s="113"/>
      <c r="M25" s="113"/>
      <c r="N25" s="113"/>
    </row>
    <row r="26" spans="1:14" ht="21" customHeight="1" x14ac:dyDescent="0.4">
      <c r="A26" s="6"/>
      <c r="B26" s="6"/>
      <c r="C26" s="165"/>
      <c r="D26" s="113"/>
      <c r="E26" s="113"/>
      <c r="F26" s="113"/>
      <c r="G26" s="113"/>
      <c r="H26" s="113"/>
      <c r="I26" s="113"/>
      <c r="J26" s="113"/>
      <c r="K26" s="113"/>
      <c r="L26" s="113"/>
      <c r="M26" s="113"/>
      <c r="N26" s="113"/>
    </row>
    <row r="27" spans="1:14" ht="7.5" customHeight="1" x14ac:dyDescent="0.4">
      <c r="A27" s="6"/>
      <c r="B27" s="6"/>
      <c r="C27" s="165"/>
      <c r="D27" s="113"/>
      <c r="E27" s="113"/>
      <c r="F27" s="113"/>
      <c r="G27" s="113"/>
      <c r="H27" s="113"/>
      <c r="I27" s="113"/>
      <c r="J27" s="113"/>
      <c r="K27" s="113"/>
      <c r="L27" s="113"/>
      <c r="M27" s="113"/>
      <c r="N27" s="113"/>
    </row>
    <row r="28" spans="1:14" ht="21.95" customHeight="1" x14ac:dyDescent="0.4">
      <c r="A28" s="58" t="s">
        <v>123</v>
      </c>
      <c r="B28" s="58"/>
      <c r="C28" s="169"/>
      <c r="D28" s="120"/>
      <c r="E28" s="120"/>
      <c r="F28" s="120"/>
      <c r="G28" s="120"/>
      <c r="H28" s="120"/>
      <c r="I28" s="120"/>
      <c r="J28" s="120"/>
      <c r="K28" s="120"/>
      <c r="L28" s="120"/>
      <c r="M28" s="120"/>
      <c r="N28" s="120"/>
    </row>
  </sheetData>
  <mergeCells count="3">
    <mergeCell ref="A2:E2"/>
    <mergeCell ref="D5:N5"/>
    <mergeCell ref="H6:J6"/>
  </mergeCells>
  <pageMargins left="0.5" right="0.5" top="0.5" bottom="0.6" header="0.49" footer="0.4"/>
  <pageSetup paperSize="9" firstPageNumber="10" orientation="landscape" useFirstPageNumber="1" horizontalDpi="1200" verticalDpi="1200" r:id="rId1"/>
  <headerFooter>
    <oddFooter>&amp;R&amp;"Browallia New,Regular"&amp;13&amp;P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P151"/>
  <sheetViews>
    <sheetView topLeftCell="A97" zoomScale="120" zoomScaleNormal="120" zoomScaleSheetLayoutView="83" zoomScalePageLayoutView="110" workbookViewId="0">
      <selection activeCell="G23" sqref="G23"/>
    </sheetView>
  </sheetViews>
  <sheetFormatPr defaultColWidth="9.28515625" defaultRowHeight="20.100000000000001" customHeight="1" x14ac:dyDescent="0.25"/>
  <cols>
    <col min="1" max="3" width="1.42578125" style="209" customWidth="1"/>
    <col min="4" max="4" width="9.28515625" style="209"/>
    <col min="5" max="5" width="25.140625" style="209" customWidth="1"/>
    <col min="6" max="6" width="7.7109375" style="230" customWidth="1"/>
    <col min="7" max="7" width="0.5703125" style="209" customWidth="1"/>
    <col min="8" max="8" width="11.42578125" style="31" customWidth="1"/>
    <col min="9" max="9" width="0.5703125" style="31" customWidth="1"/>
    <col min="10" max="10" width="11.42578125" style="31" customWidth="1"/>
    <col min="11" max="11" width="0.5703125" style="31" customWidth="1"/>
    <col min="12" max="12" width="11.42578125" style="31" customWidth="1"/>
    <col min="13" max="13" width="0.5703125" style="31" customWidth="1"/>
    <col min="14" max="14" width="11.42578125" style="31" customWidth="1"/>
    <col min="15" max="15" width="13.28515625" style="209" bestFit="1" customWidth="1"/>
    <col min="16" max="16" width="10.28515625" style="209" bestFit="1" customWidth="1"/>
    <col min="17" max="16384" width="9.28515625" style="209"/>
  </cols>
  <sheetData>
    <row r="1" spans="1:14" s="6" customFormat="1" ht="20.100000000000001" customHeight="1" x14ac:dyDescent="0.25">
      <c r="A1" s="1" t="s">
        <v>68</v>
      </c>
      <c r="H1" s="80"/>
      <c r="I1" s="80"/>
      <c r="J1" s="80"/>
      <c r="K1" s="80"/>
      <c r="L1" s="80"/>
      <c r="M1" s="80"/>
      <c r="N1" s="80"/>
    </row>
    <row r="2" spans="1:14" s="6" customFormat="1" ht="20.100000000000001" customHeight="1" x14ac:dyDescent="0.25">
      <c r="A2" s="6" t="s">
        <v>79</v>
      </c>
      <c r="H2" s="80"/>
      <c r="I2" s="80"/>
      <c r="J2" s="80"/>
      <c r="K2" s="80"/>
      <c r="L2" s="80"/>
      <c r="M2" s="80"/>
      <c r="N2" s="80"/>
    </row>
    <row r="3" spans="1:14" s="6" customFormat="1" ht="20.100000000000001" customHeight="1" x14ac:dyDescent="0.25">
      <c r="A3" s="87" t="s">
        <v>152</v>
      </c>
      <c r="B3" s="87"/>
      <c r="C3" s="87"/>
      <c r="D3" s="87"/>
      <c r="E3" s="87"/>
      <c r="F3" s="87"/>
      <c r="G3" s="87"/>
      <c r="H3" s="91"/>
      <c r="I3" s="91"/>
      <c r="J3" s="91"/>
      <c r="K3" s="91"/>
      <c r="L3" s="91"/>
      <c r="M3" s="91"/>
      <c r="N3" s="91"/>
    </row>
    <row r="4" spans="1:14" s="6" customFormat="1" ht="8.25" customHeight="1" x14ac:dyDescent="0.25">
      <c r="H4" s="80"/>
      <c r="I4" s="80"/>
      <c r="J4" s="80"/>
      <c r="K4" s="80"/>
      <c r="L4" s="80"/>
      <c r="M4" s="80"/>
      <c r="N4" s="80"/>
    </row>
    <row r="5" spans="1:14" s="6" customFormat="1" ht="17.45" customHeight="1" x14ac:dyDescent="0.25">
      <c r="H5" s="250" t="s">
        <v>2</v>
      </c>
      <c r="I5" s="250"/>
      <c r="J5" s="250"/>
      <c r="K5" s="171"/>
      <c r="L5" s="250" t="s">
        <v>88</v>
      </c>
      <c r="M5" s="250"/>
      <c r="N5" s="250"/>
    </row>
    <row r="6" spans="1:14" s="6" customFormat="1" ht="17.45" customHeight="1" x14ac:dyDescent="0.25">
      <c r="H6" s="251" t="s">
        <v>3</v>
      </c>
      <c r="I6" s="251"/>
      <c r="J6" s="251"/>
      <c r="K6" s="86"/>
      <c r="L6" s="251" t="s">
        <v>3</v>
      </c>
      <c r="M6" s="251"/>
      <c r="N6" s="251"/>
    </row>
    <row r="7" spans="1:14" s="6" customFormat="1" ht="17.45" customHeight="1" x14ac:dyDescent="0.25">
      <c r="H7" s="95" t="s">
        <v>106</v>
      </c>
      <c r="I7" s="80"/>
      <c r="J7" s="95" t="s">
        <v>91</v>
      </c>
      <c r="K7" s="86"/>
      <c r="L7" s="95" t="s">
        <v>106</v>
      </c>
      <c r="M7" s="80"/>
      <c r="N7" s="95" t="s">
        <v>91</v>
      </c>
    </row>
    <row r="8" spans="1:14" s="6" customFormat="1" ht="17.45" customHeight="1" x14ac:dyDescent="0.25">
      <c r="F8" s="88" t="s">
        <v>7</v>
      </c>
      <c r="H8" s="96" t="s">
        <v>6</v>
      </c>
      <c r="I8" s="15"/>
      <c r="J8" s="96" t="s">
        <v>6</v>
      </c>
      <c r="K8" s="15"/>
      <c r="L8" s="96" t="s">
        <v>6</v>
      </c>
      <c r="M8" s="13"/>
      <c r="N8" s="96" t="s">
        <v>6</v>
      </c>
    </row>
    <row r="9" spans="1:14" ht="3.95" customHeight="1" x14ac:dyDescent="0.25">
      <c r="F9" s="69"/>
      <c r="H9" s="172"/>
      <c r="I9" s="173"/>
      <c r="J9" s="174"/>
      <c r="K9" s="173"/>
      <c r="L9" s="172"/>
      <c r="M9" s="174"/>
      <c r="N9" s="174"/>
    </row>
    <row r="10" spans="1:14" ht="17.45" customHeight="1" x14ac:dyDescent="0.25">
      <c r="A10" s="246" t="s">
        <v>46</v>
      </c>
      <c r="B10" s="246"/>
      <c r="C10" s="246"/>
      <c r="D10" s="246"/>
      <c r="E10" s="246"/>
      <c r="F10" s="229"/>
      <c r="G10" s="210"/>
      <c r="H10" s="39"/>
      <c r="L10" s="39"/>
    </row>
    <row r="11" spans="1:14" s="133" customFormat="1" ht="17.45" customHeight="1" x14ac:dyDescent="0.4">
      <c r="A11" s="254" t="s">
        <v>186</v>
      </c>
      <c r="B11" s="254"/>
      <c r="C11" s="254"/>
      <c r="D11" s="254"/>
      <c r="E11" s="254"/>
      <c r="F11" s="20"/>
      <c r="G11" s="31"/>
      <c r="H11" s="39">
        <v>49379</v>
      </c>
      <c r="I11" s="31"/>
      <c r="J11" s="232">
        <v>241952</v>
      </c>
      <c r="K11" s="31"/>
      <c r="L11" s="39">
        <v>-50366</v>
      </c>
      <c r="M11" s="31"/>
      <c r="N11" s="232">
        <v>2781</v>
      </c>
    </row>
    <row r="12" spans="1:14" s="133" customFormat="1" ht="17.45" customHeight="1" x14ac:dyDescent="0.4">
      <c r="A12" s="253" t="s">
        <v>47</v>
      </c>
      <c r="B12" s="253"/>
      <c r="C12" s="253"/>
      <c r="D12" s="253"/>
      <c r="E12" s="253"/>
      <c r="F12" s="20"/>
      <c r="G12" s="31"/>
      <c r="H12" s="39"/>
      <c r="I12" s="31"/>
      <c r="J12" s="31"/>
      <c r="K12" s="31"/>
      <c r="L12" s="39"/>
      <c r="M12" s="31"/>
      <c r="N12" s="31"/>
    </row>
    <row r="13" spans="1:14" s="133" customFormat="1" ht="17.45" customHeight="1" x14ac:dyDescent="0.4">
      <c r="A13" s="209"/>
      <c r="B13" s="210" t="s">
        <v>48</v>
      </c>
      <c r="C13" s="210"/>
      <c r="D13" s="210"/>
      <c r="E13" s="210"/>
      <c r="F13" s="20"/>
      <c r="G13" s="31"/>
      <c r="H13" s="39">
        <v>17079</v>
      </c>
      <c r="I13" s="31"/>
      <c r="J13" s="232">
        <v>13130</v>
      </c>
      <c r="K13" s="31"/>
      <c r="L13" s="39">
        <v>921</v>
      </c>
      <c r="M13" s="31"/>
      <c r="N13" s="232">
        <v>346</v>
      </c>
    </row>
    <row r="14" spans="1:14" s="133" customFormat="1" ht="17.45" customHeight="1" x14ac:dyDescent="0.4">
      <c r="A14" s="209"/>
      <c r="B14" s="255" t="s">
        <v>63</v>
      </c>
      <c r="C14" s="255"/>
      <c r="D14" s="255"/>
      <c r="E14" s="255"/>
      <c r="F14" s="20"/>
      <c r="G14" s="31"/>
      <c r="H14" s="175">
        <v>0</v>
      </c>
      <c r="I14" s="31"/>
      <c r="J14" s="40">
        <v>-11</v>
      </c>
      <c r="K14" s="31"/>
      <c r="L14" s="175">
        <v>0</v>
      </c>
      <c r="M14" s="40"/>
      <c r="N14" s="40">
        <v>-521</v>
      </c>
    </row>
    <row r="15" spans="1:14" s="133" customFormat="1" ht="17.45" customHeight="1" x14ac:dyDescent="0.4">
      <c r="A15" s="209"/>
      <c r="B15" s="209" t="s">
        <v>103</v>
      </c>
      <c r="C15" s="209"/>
      <c r="D15" s="209"/>
      <c r="E15" s="209"/>
      <c r="F15" s="20"/>
      <c r="G15" s="31"/>
      <c r="H15" s="175">
        <v>0</v>
      </c>
      <c r="I15" s="31"/>
      <c r="J15" s="40">
        <v>0</v>
      </c>
      <c r="K15" s="31"/>
      <c r="L15" s="175">
        <v>0</v>
      </c>
      <c r="M15" s="40"/>
      <c r="N15" s="40">
        <v>-15</v>
      </c>
    </row>
    <row r="16" spans="1:14" s="133" customFormat="1" ht="17.45" customHeight="1" x14ac:dyDescent="0.4">
      <c r="A16" s="239"/>
      <c r="B16" s="239" t="s">
        <v>212</v>
      </c>
      <c r="C16" s="239"/>
      <c r="D16" s="239"/>
      <c r="E16" s="239"/>
      <c r="F16" s="20"/>
      <c r="G16" s="232"/>
      <c r="H16" s="175">
        <v>0</v>
      </c>
      <c r="I16" s="232"/>
      <c r="J16" s="40">
        <v>9444</v>
      </c>
      <c r="K16" s="232"/>
      <c r="L16" s="175">
        <v>0</v>
      </c>
      <c r="M16" s="40"/>
      <c r="N16" s="40">
        <v>101</v>
      </c>
    </row>
    <row r="17" spans="1:14" s="133" customFormat="1" ht="17.45" customHeight="1" x14ac:dyDescent="0.4">
      <c r="A17" s="209"/>
      <c r="B17" s="209" t="s">
        <v>199</v>
      </c>
      <c r="C17" s="209"/>
      <c r="D17" s="209"/>
      <c r="E17" s="209"/>
      <c r="F17" s="20"/>
      <c r="G17" s="31"/>
      <c r="H17" s="175">
        <v>94</v>
      </c>
      <c r="I17" s="31"/>
      <c r="J17" s="40">
        <v>0</v>
      </c>
      <c r="K17" s="31"/>
      <c r="L17" s="175">
        <v>94</v>
      </c>
      <c r="M17" s="40"/>
      <c r="N17" s="40">
        <v>0</v>
      </c>
    </row>
    <row r="18" spans="1:14" s="133" customFormat="1" ht="17.45" customHeight="1" x14ac:dyDescent="0.4">
      <c r="A18" s="231"/>
      <c r="B18" s="231" t="s">
        <v>200</v>
      </c>
      <c r="C18" s="231"/>
      <c r="D18" s="231"/>
      <c r="E18" s="231"/>
      <c r="F18" s="20"/>
      <c r="G18" s="31"/>
      <c r="H18" s="175"/>
      <c r="I18" s="31"/>
      <c r="J18" s="40"/>
      <c r="K18" s="31"/>
      <c r="L18" s="175"/>
      <c r="M18" s="40"/>
      <c r="N18" s="40"/>
    </row>
    <row r="19" spans="1:14" s="133" customFormat="1" ht="17.45" customHeight="1" x14ac:dyDescent="0.4">
      <c r="A19" s="231"/>
      <c r="B19" s="231"/>
      <c r="C19" s="231" t="s">
        <v>93</v>
      </c>
      <c r="E19" s="231"/>
      <c r="F19" s="20"/>
      <c r="G19" s="31"/>
      <c r="H19" s="175">
        <v>-436</v>
      </c>
      <c r="I19" s="31"/>
      <c r="J19" s="40">
        <v>0</v>
      </c>
      <c r="K19" s="31"/>
      <c r="L19" s="175">
        <v>-436</v>
      </c>
      <c r="M19" s="40"/>
      <c r="N19" s="40">
        <v>0</v>
      </c>
    </row>
    <row r="20" spans="1:14" s="133" customFormat="1" ht="17.45" customHeight="1" x14ac:dyDescent="0.4">
      <c r="A20" s="209"/>
      <c r="B20" s="209" t="s">
        <v>174</v>
      </c>
      <c r="C20" s="209"/>
      <c r="D20" s="209"/>
      <c r="E20" s="209"/>
      <c r="F20" s="20"/>
      <c r="G20" s="31"/>
      <c r="H20" s="175">
        <v>1976</v>
      </c>
      <c r="I20" s="31"/>
      <c r="J20" s="40">
        <v>0</v>
      </c>
      <c r="K20" s="31"/>
      <c r="L20" s="175">
        <v>108</v>
      </c>
      <c r="M20" s="40"/>
      <c r="N20" s="40">
        <v>0</v>
      </c>
    </row>
    <row r="21" spans="1:14" s="133" customFormat="1" ht="17.45" customHeight="1" x14ac:dyDescent="0.4">
      <c r="A21" s="209"/>
      <c r="B21" s="209" t="s">
        <v>193</v>
      </c>
      <c r="C21" s="176"/>
      <c r="D21" s="209"/>
      <c r="E21" s="209"/>
      <c r="F21" s="20"/>
      <c r="G21" s="31"/>
      <c r="H21" s="175">
        <v>0</v>
      </c>
      <c r="I21" s="31"/>
      <c r="J21" s="40">
        <v>-6533</v>
      </c>
      <c r="K21" s="31"/>
      <c r="L21" s="175">
        <v>0</v>
      </c>
      <c r="M21" s="40"/>
      <c r="N21" s="40">
        <v>-6533</v>
      </c>
    </row>
    <row r="22" spans="1:14" s="133" customFormat="1" ht="17.45" customHeight="1" x14ac:dyDescent="0.4">
      <c r="A22" s="209"/>
      <c r="B22" s="209" t="s">
        <v>190</v>
      </c>
      <c r="C22" s="209"/>
      <c r="D22" s="209"/>
      <c r="E22" s="209"/>
      <c r="F22" s="20"/>
      <c r="G22" s="31"/>
      <c r="H22" s="166">
        <v>-1537</v>
      </c>
      <c r="I22" s="31"/>
      <c r="J22" s="235">
        <v>13388</v>
      </c>
      <c r="K22" s="31"/>
      <c r="L22" s="166">
        <v>189</v>
      </c>
      <c r="M22" s="31"/>
      <c r="N22" s="235">
        <v>1525</v>
      </c>
    </row>
    <row r="23" spans="1:14" s="133" customFormat="1" ht="17.45" customHeight="1" x14ac:dyDescent="0.4">
      <c r="A23" s="209"/>
      <c r="B23" s="209" t="s">
        <v>49</v>
      </c>
      <c r="C23" s="209"/>
      <c r="D23" s="209"/>
      <c r="E23" s="209"/>
      <c r="F23" s="20"/>
      <c r="G23" s="31"/>
      <c r="H23" s="39">
        <v>5767</v>
      </c>
      <c r="I23" s="31"/>
      <c r="J23" s="232">
        <v>1238</v>
      </c>
      <c r="K23" s="31"/>
      <c r="L23" s="39">
        <v>3164</v>
      </c>
      <c r="M23" s="31"/>
      <c r="N23" s="232">
        <v>594</v>
      </c>
    </row>
    <row r="24" spans="1:14" s="133" customFormat="1" ht="17.45" customHeight="1" x14ac:dyDescent="0.4">
      <c r="A24" s="209"/>
      <c r="B24" s="209" t="s">
        <v>90</v>
      </c>
      <c r="C24" s="209"/>
      <c r="D24" s="209"/>
      <c r="E24" s="209"/>
      <c r="F24" s="20"/>
      <c r="G24" s="31"/>
      <c r="H24" s="39">
        <v>-2248</v>
      </c>
      <c r="I24" s="31"/>
      <c r="J24" s="232">
        <v>-1220</v>
      </c>
      <c r="K24" s="31"/>
      <c r="L24" s="39">
        <v>-417</v>
      </c>
      <c r="M24" s="31"/>
      <c r="N24" s="232">
        <v>-220</v>
      </c>
    </row>
    <row r="25" spans="1:14" s="133" customFormat="1" ht="17.45" customHeight="1" x14ac:dyDescent="0.4">
      <c r="A25" s="209"/>
      <c r="B25" s="210" t="s">
        <v>210</v>
      </c>
      <c r="C25" s="209"/>
      <c r="D25" s="209"/>
      <c r="E25" s="209"/>
      <c r="F25" s="20"/>
      <c r="G25" s="31"/>
      <c r="H25" s="39">
        <v>0</v>
      </c>
      <c r="I25" s="31"/>
      <c r="J25" s="232">
        <v>-140</v>
      </c>
      <c r="K25" s="31"/>
      <c r="L25" s="39">
        <v>0</v>
      </c>
      <c r="M25" s="31"/>
      <c r="N25" s="31">
        <v>0</v>
      </c>
    </row>
    <row r="26" spans="1:14" s="133" customFormat="1" ht="17.45" customHeight="1" x14ac:dyDescent="0.4">
      <c r="A26" s="209"/>
      <c r="B26" s="252" t="s">
        <v>50</v>
      </c>
      <c r="C26" s="252"/>
      <c r="D26" s="252"/>
      <c r="E26" s="252"/>
      <c r="F26" s="20">
        <v>15</v>
      </c>
      <c r="G26" s="35"/>
      <c r="H26" s="39">
        <v>-1250</v>
      </c>
      <c r="I26" s="35"/>
      <c r="J26" s="232">
        <v>-1066</v>
      </c>
      <c r="K26" s="31"/>
      <c r="L26" s="39">
        <v>-40714</v>
      </c>
      <c r="M26" s="31"/>
      <c r="N26" s="232">
        <v>-41407</v>
      </c>
    </row>
    <row r="27" spans="1:14" s="133" customFormat="1" ht="17.45" customHeight="1" x14ac:dyDescent="0.4">
      <c r="A27" s="209"/>
      <c r="B27" s="210" t="s">
        <v>197</v>
      </c>
      <c r="C27" s="210"/>
      <c r="D27" s="210"/>
      <c r="E27" s="177"/>
      <c r="F27" s="20"/>
      <c r="G27" s="35"/>
      <c r="H27" s="39">
        <v>41594</v>
      </c>
      <c r="I27" s="35"/>
      <c r="J27" s="232">
        <v>96154</v>
      </c>
      <c r="K27" s="31"/>
      <c r="L27" s="39">
        <v>18952</v>
      </c>
      <c r="M27" s="31"/>
      <c r="N27" s="232">
        <v>54041</v>
      </c>
    </row>
    <row r="28" spans="1:14" s="133" customFormat="1" ht="17.45" customHeight="1" x14ac:dyDescent="0.4">
      <c r="A28" s="208"/>
      <c r="B28" s="210" t="s">
        <v>198</v>
      </c>
      <c r="C28" s="208"/>
      <c r="D28" s="208"/>
      <c r="E28" s="178"/>
      <c r="F28" s="20"/>
      <c r="G28" s="35"/>
      <c r="H28" s="105">
        <v>14736</v>
      </c>
      <c r="I28" s="35"/>
      <c r="J28" s="234">
        <v>20549</v>
      </c>
      <c r="K28" s="31"/>
      <c r="L28" s="105">
        <v>8506</v>
      </c>
      <c r="M28" s="31"/>
      <c r="N28" s="234">
        <v>14913</v>
      </c>
    </row>
    <row r="29" spans="1:14" s="133" customFormat="1" ht="3.95" customHeight="1" x14ac:dyDescent="0.4">
      <c r="A29" s="208"/>
      <c r="B29" s="208"/>
      <c r="C29" s="208"/>
      <c r="D29" s="208"/>
      <c r="E29" s="208"/>
      <c r="F29" s="20"/>
      <c r="G29" s="35"/>
      <c r="H29" s="53"/>
      <c r="I29" s="35"/>
      <c r="J29" s="35"/>
      <c r="K29" s="35"/>
      <c r="L29" s="53"/>
      <c r="M29" s="35"/>
      <c r="N29" s="35"/>
    </row>
    <row r="30" spans="1:14" s="133" customFormat="1" ht="17.45" customHeight="1" x14ac:dyDescent="0.4">
      <c r="A30" s="208"/>
      <c r="B30" s="208"/>
      <c r="C30" s="208"/>
      <c r="D30" s="208"/>
      <c r="E30" s="209"/>
      <c r="F30" s="20"/>
      <c r="G30" s="35"/>
      <c r="H30" s="53">
        <f>SUM(H11:H28)</f>
        <v>125154</v>
      </c>
      <c r="I30" s="35"/>
      <c r="J30" s="35">
        <f>SUM(J11:J28)</f>
        <v>386885</v>
      </c>
      <c r="K30" s="35"/>
      <c r="L30" s="53">
        <f>SUM(L11:L28)</f>
        <v>-59999</v>
      </c>
      <c r="M30" s="35"/>
      <c r="N30" s="35">
        <f>SUM(N11:N28)</f>
        <v>25605</v>
      </c>
    </row>
    <row r="31" spans="1:14" s="133" customFormat="1" ht="17.45" customHeight="1" x14ac:dyDescent="0.4">
      <c r="A31" s="253" t="s">
        <v>51</v>
      </c>
      <c r="B31" s="253"/>
      <c r="C31" s="253"/>
      <c r="D31" s="253"/>
      <c r="E31" s="253"/>
      <c r="F31" s="69"/>
      <c r="G31" s="35"/>
      <c r="H31" s="53"/>
      <c r="I31" s="35"/>
      <c r="J31" s="35"/>
      <c r="K31" s="35"/>
      <c r="L31" s="53"/>
      <c r="M31" s="35"/>
      <c r="N31" s="35"/>
    </row>
    <row r="32" spans="1:14" s="133" customFormat="1" ht="17.45" customHeight="1" x14ac:dyDescent="0.4">
      <c r="A32" s="135"/>
      <c r="B32" s="177" t="s">
        <v>66</v>
      </c>
      <c r="C32" s="209"/>
      <c r="D32" s="209"/>
      <c r="E32" s="209"/>
      <c r="F32" s="20"/>
      <c r="G32" s="35"/>
      <c r="H32" s="39">
        <v>245</v>
      </c>
      <c r="I32" s="35"/>
      <c r="J32" s="232">
        <v>-5980</v>
      </c>
      <c r="K32" s="31"/>
      <c r="L32" s="39">
        <v>25060</v>
      </c>
      <c r="M32" s="31"/>
      <c r="N32" s="232">
        <v>-3728</v>
      </c>
    </row>
    <row r="33" spans="1:16" s="133" customFormat="1" ht="17.45" customHeight="1" x14ac:dyDescent="0.4">
      <c r="A33" s="209"/>
      <c r="B33" s="177" t="s">
        <v>208</v>
      </c>
      <c r="C33" s="209"/>
      <c r="D33" s="209"/>
      <c r="E33" s="209"/>
      <c r="F33" s="69"/>
      <c r="G33" s="31"/>
      <c r="H33" s="39">
        <v>-343</v>
      </c>
      <c r="I33" s="31"/>
      <c r="J33" s="31">
        <v>0</v>
      </c>
      <c r="K33" s="31"/>
      <c r="L33" s="39">
        <v>0</v>
      </c>
      <c r="M33" s="31"/>
      <c r="N33" s="31">
        <v>0</v>
      </c>
    </row>
    <row r="34" spans="1:16" s="133" customFormat="1" ht="17.45" customHeight="1" x14ac:dyDescent="0.4">
      <c r="A34" s="209"/>
      <c r="B34" s="177" t="s">
        <v>52</v>
      </c>
      <c r="C34" s="209"/>
      <c r="D34" s="209"/>
      <c r="E34" s="209"/>
      <c r="F34" s="20"/>
      <c r="G34" s="31"/>
      <c r="H34" s="39">
        <v>251484</v>
      </c>
      <c r="I34" s="31"/>
      <c r="J34" s="232">
        <v>692304</v>
      </c>
      <c r="K34" s="232"/>
      <c r="L34" s="39">
        <v>-134259</v>
      </c>
      <c r="M34" s="232"/>
      <c r="N34" s="232">
        <v>245348</v>
      </c>
    </row>
    <row r="35" spans="1:16" s="133" customFormat="1" ht="17.45" customHeight="1" x14ac:dyDescent="0.4">
      <c r="A35" s="209"/>
      <c r="B35" s="177" t="s">
        <v>53</v>
      </c>
      <c r="C35" s="209"/>
      <c r="D35" s="209"/>
      <c r="E35" s="209"/>
      <c r="F35" s="20"/>
      <c r="G35" s="31"/>
      <c r="H35" s="39">
        <v>-11835</v>
      </c>
      <c r="I35" s="31"/>
      <c r="J35" s="232">
        <v>-9858</v>
      </c>
      <c r="K35" s="232"/>
      <c r="L35" s="39">
        <v>14656</v>
      </c>
      <c r="M35" s="232"/>
      <c r="N35" s="232">
        <v>-78</v>
      </c>
    </row>
    <row r="36" spans="1:16" s="133" customFormat="1" ht="17.45" customHeight="1" x14ac:dyDescent="0.4">
      <c r="A36" s="209"/>
      <c r="B36" s="177" t="s">
        <v>54</v>
      </c>
      <c r="C36" s="209"/>
      <c r="D36" s="209"/>
      <c r="E36" s="209"/>
      <c r="F36" s="69"/>
      <c r="G36" s="31"/>
      <c r="H36" s="39">
        <v>744</v>
      </c>
      <c r="I36" s="31"/>
      <c r="J36" s="232">
        <v>-20348</v>
      </c>
      <c r="K36" s="31"/>
      <c r="L36" s="39">
        <v>-114</v>
      </c>
      <c r="M36" s="31"/>
      <c r="N36" s="232">
        <v>-4261</v>
      </c>
    </row>
    <row r="37" spans="1:16" s="133" customFormat="1" ht="17.45" customHeight="1" x14ac:dyDescent="0.4">
      <c r="A37" s="209"/>
      <c r="B37" s="177" t="s">
        <v>142</v>
      </c>
      <c r="C37" s="209"/>
      <c r="D37" s="209"/>
      <c r="E37" s="209"/>
      <c r="F37" s="69"/>
      <c r="G37" s="31"/>
      <c r="H37" s="39">
        <v>-11278</v>
      </c>
      <c r="I37" s="31"/>
      <c r="J37" s="31">
        <v>0</v>
      </c>
      <c r="K37" s="31"/>
      <c r="L37" s="39">
        <v>0</v>
      </c>
      <c r="M37" s="31"/>
      <c r="N37" s="31">
        <v>0</v>
      </c>
    </row>
    <row r="38" spans="1:16" s="133" customFormat="1" ht="17.45" customHeight="1" x14ac:dyDescent="0.4">
      <c r="A38" s="209"/>
      <c r="B38" s="177" t="s">
        <v>191</v>
      </c>
      <c r="C38" s="209"/>
      <c r="D38" s="209"/>
      <c r="E38" s="209"/>
      <c r="F38" s="69"/>
      <c r="G38" s="31"/>
      <c r="H38" s="39">
        <v>-29441</v>
      </c>
      <c r="I38" s="31"/>
      <c r="J38" s="31">
        <v>0</v>
      </c>
      <c r="K38" s="31"/>
      <c r="L38" s="39">
        <v>0</v>
      </c>
      <c r="M38" s="31"/>
      <c r="N38" s="31">
        <v>0</v>
      </c>
    </row>
    <row r="39" spans="1:16" s="133" customFormat="1" ht="17.45" customHeight="1" x14ac:dyDescent="0.4">
      <c r="A39" s="209"/>
      <c r="B39" s="177" t="s">
        <v>67</v>
      </c>
      <c r="C39" s="209"/>
      <c r="D39" s="209"/>
      <c r="E39" s="209"/>
      <c r="F39" s="69"/>
      <c r="G39" s="31"/>
      <c r="H39" s="39">
        <v>26765</v>
      </c>
      <c r="I39" s="31"/>
      <c r="J39" s="232">
        <v>-66408</v>
      </c>
      <c r="K39" s="35"/>
      <c r="L39" s="39">
        <v>20744</v>
      </c>
      <c r="M39" s="35"/>
      <c r="N39" s="232">
        <v>-15699</v>
      </c>
    </row>
    <row r="40" spans="1:16" s="133" customFormat="1" ht="17.45" customHeight="1" x14ac:dyDescent="0.4">
      <c r="A40" s="209"/>
      <c r="B40" s="177" t="s">
        <v>55</v>
      </c>
      <c r="C40" s="209"/>
      <c r="D40" s="209"/>
      <c r="E40" s="209"/>
      <c r="F40" s="69"/>
      <c r="G40" s="31"/>
      <c r="H40" s="39">
        <v>36200</v>
      </c>
      <c r="I40" s="31"/>
      <c r="J40" s="232">
        <v>-24187</v>
      </c>
      <c r="K40" s="31"/>
      <c r="L40" s="39">
        <v>76259</v>
      </c>
      <c r="M40" s="31"/>
      <c r="N40" s="31">
        <v>-162</v>
      </c>
    </row>
    <row r="41" spans="1:16" s="133" customFormat="1" ht="17.45" customHeight="1" x14ac:dyDescent="0.4">
      <c r="A41" s="209"/>
      <c r="B41" s="177" t="s">
        <v>56</v>
      </c>
      <c r="C41" s="209"/>
      <c r="D41" s="209"/>
      <c r="E41" s="209"/>
      <c r="F41" s="230"/>
      <c r="G41" s="35"/>
      <c r="H41" s="39">
        <v>-1149</v>
      </c>
      <c r="I41" s="31"/>
      <c r="J41" s="232">
        <v>-43410</v>
      </c>
      <c r="K41" s="31"/>
      <c r="L41" s="39">
        <v>-2264</v>
      </c>
      <c r="M41" s="31"/>
      <c r="N41" s="232">
        <v>9321</v>
      </c>
    </row>
    <row r="42" spans="1:16" s="133" customFormat="1" ht="17.45" customHeight="1" x14ac:dyDescent="0.4">
      <c r="A42" s="209"/>
      <c r="B42" s="177" t="s">
        <v>57</v>
      </c>
      <c r="C42" s="209"/>
      <c r="D42" s="209"/>
      <c r="E42" s="209"/>
      <c r="F42" s="230"/>
      <c r="G42" s="35"/>
      <c r="H42" s="105">
        <v>-2702</v>
      </c>
      <c r="I42" s="35"/>
      <c r="J42" s="234">
        <v>1444</v>
      </c>
      <c r="K42" s="35"/>
      <c r="L42" s="105">
        <v>-2071</v>
      </c>
      <c r="M42" s="35"/>
      <c r="N42" s="106">
        <v>0</v>
      </c>
    </row>
    <row r="43" spans="1:16" s="133" customFormat="1" ht="3.95" customHeight="1" x14ac:dyDescent="0.4">
      <c r="A43" s="208"/>
      <c r="B43" s="208"/>
      <c r="C43" s="209"/>
      <c r="D43" s="209"/>
      <c r="E43" s="209"/>
      <c r="F43" s="69"/>
      <c r="G43" s="31"/>
      <c r="H43" s="39"/>
      <c r="I43" s="31"/>
      <c r="J43" s="31"/>
      <c r="K43" s="31"/>
      <c r="L43" s="39"/>
      <c r="M43" s="31"/>
      <c r="N43" s="31"/>
    </row>
    <row r="44" spans="1:16" s="133" customFormat="1" ht="17.45" customHeight="1" x14ac:dyDescent="0.4">
      <c r="A44" s="177" t="s">
        <v>207</v>
      </c>
      <c r="B44" s="209"/>
      <c r="C44" s="209"/>
      <c r="D44" s="209"/>
      <c r="E44" s="209"/>
      <c r="F44" s="69"/>
      <c r="G44" s="31"/>
      <c r="H44" s="39">
        <f>SUM(H30:H42)</f>
        <v>383844</v>
      </c>
      <c r="I44" s="31"/>
      <c r="J44" s="31">
        <f>SUM(J30:J42)</f>
        <v>910442</v>
      </c>
      <c r="K44" s="31"/>
      <c r="L44" s="39">
        <f>SUM(L30:L42)</f>
        <v>-61988</v>
      </c>
      <c r="M44" s="31"/>
      <c r="N44" s="31">
        <f>SUM(N30:N42)</f>
        <v>256346</v>
      </c>
      <c r="P44" s="179"/>
    </row>
    <row r="45" spans="1:16" s="133" customFormat="1" ht="17.45" customHeight="1" x14ac:dyDescent="0.4">
      <c r="A45" s="209"/>
      <c r="B45" s="177" t="s">
        <v>73</v>
      </c>
      <c r="C45" s="209"/>
      <c r="D45" s="209"/>
      <c r="E45" s="209"/>
      <c r="F45" s="230"/>
      <c r="G45" s="31"/>
      <c r="H45" s="39">
        <v>-114772</v>
      </c>
      <c r="I45" s="31"/>
      <c r="J45" s="232">
        <v>-196160</v>
      </c>
      <c r="K45" s="31"/>
      <c r="L45" s="39">
        <v>-60695</v>
      </c>
      <c r="M45" s="31"/>
      <c r="N45" s="232">
        <v>-104656</v>
      </c>
    </row>
    <row r="46" spans="1:16" s="133" customFormat="1" ht="17.45" customHeight="1" x14ac:dyDescent="0.4">
      <c r="A46" s="209"/>
      <c r="B46" s="177" t="s">
        <v>160</v>
      </c>
      <c r="C46" s="209"/>
      <c r="D46" s="209"/>
      <c r="E46" s="209"/>
      <c r="F46" s="230"/>
      <c r="G46" s="35"/>
      <c r="H46" s="53">
        <v>-51855</v>
      </c>
      <c r="I46" s="35"/>
      <c r="J46" s="233">
        <v>-38543</v>
      </c>
      <c r="K46" s="35"/>
      <c r="L46" s="53">
        <v>-4258</v>
      </c>
      <c r="M46" s="35"/>
      <c r="N46" s="233">
        <v>-20619</v>
      </c>
    </row>
    <row r="47" spans="1:16" s="133" customFormat="1" ht="17.45" customHeight="1" x14ac:dyDescent="0.4">
      <c r="A47" s="209"/>
      <c r="B47" s="177" t="s">
        <v>129</v>
      </c>
      <c r="C47" s="209"/>
      <c r="D47" s="209"/>
      <c r="E47" s="209"/>
      <c r="F47" s="230"/>
      <c r="G47" s="35"/>
      <c r="H47" s="105">
        <v>0</v>
      </c>
      <c r="I47" s="35"/>
      <c r="J47" s="234">
        <v>82360</v>
      </c>
      <c r="K47" s="35"/>
      <c r="L47" s="105">
        <v>0</v>
      </c>
      <c r="M47" s="35"/>
      <c r="N47" s="106">
        <v>4360</v>
      </c>
    </row>
    <row r="48" spans="1:16" s="133" customFormat="1" ht="3.95" customHeight="1" x14ac:dyDescent="0.4">
      <c r="A48" s="208"/>
      <c r="B48" s="208"/>
      <c r="C48" s="209"/>
      <c r="D48" s="209"/>
      <c r="E48" s="209"/>
      <c r="F48" s="230"/>
      <c r="G48" s="31"/>
      <c r="H48" s="39"/>
      <c r="I48" s="31"/>
      <c r="J48" s="31"/>
      <c r="K48" s="31"/>
      <c r="L48" s="39"/>
      <c r="M48" s="31"/>
      <c r="N48" s="31"/>
    </row>
    <row r="49" spans="1:14" ht="18" customHeight="1" x14ac:dyDescent="0.25">
      <c r="A49" s="6" t="s">
        <v>196</v>
      </c>
      <c r="B49" s="6"/>
      <c r="C49" s="6"/>
      <c r="D49" s="6"/>
      <c r="E49" s="206"/>
      <c r="F49" s="229"/>
      <c r="G49" s="210"/>
      <c r="H49" s="105">
        <f>SUM(H44:H47)</f>
        <v>217217</v>
      </c>
      <c r="J49" s="234">
        <f>SUM(J44:J47)</f>
        <v>758099</v>
      </c>
      <c r="L49" s="105">
        <f>SUM(L44:L47)</f>
        <v>-126941</v>
      </c>
      <c r="N49" s="234">
        <f>SUM(N44:N47)</f>
        <v>135431</v>
      </c>
    </row>
    <row r="50" spans="1:14" s="242" customFormat="1" ht="18" customHeight="1" x14ac:dyDescent="0.25">
      <c r="A50" s="6"/>
      <c r="B50" s="6"/>
      <c r="C50" s="6"/>
      <c r="D50" s="6"/>
      <c r="E50" s="240"/>
      <c r="F50" s="241"/>
      <c r="G50" s="241"/>
      <c r="H50" s="233"/>
      <c r="I50" s="233"/>
      <c r="J50" s="233"/>
      <c r="K50" s="233"/>
      <c r="L50" s="233"/>
      <c r="M50" s="233"/>
      <c r="N50" s="233"/>
    </row>
    <row r="51" spans="1:14" s="242" customFormat="1" ht="22.15" customHeight="1" x14ac:dyDescent="0.25">
      <c r="A51" s="256" t="s">
        <v>123</v>
      </c>
      <c r="B51" s="256"/>
      <c r="C51" s="256"/>
      <c r="D51" s="256"/>
      <c r="E51" s="256"/>
      <c r="F51" s="256"/>
      <c r="G51" s="256"/>
      <c r="H51" s="256"/>
      <c r="I51" s="256"/>
      <c r="J51" s="256"/>
      <c r="K51" s="256"/>
      <c r="L51" s="256"/>
      <c r="M51" s="256"/>
      <c r="N51" s="256"/>
    </row>
    <row r="52" spans="1:14" s="6" customFormat="1" ht="19.149999999999999" customHeight="1" x14ac:dyDescent="0.25">
      <c r="A52" s="1" t="s">
        <v>68</v>
      </c>
      <c r="H52" s="80"/>
      <c r="I52" s="80"/>
      <c r="J52" s="80"/>
      <c r="K52" s="80"/>
      <c r="L52" s="80"/>
      <c r="M52" s="80"/>
      <c r="N52" s="80"/>
    </row>
    <row r="53" spans="1:14" s="6" customFormat="1" ht="19.149999999999999" customHeight="1" x14ac:dyDescent="0.25">
      <c r="A53" s="6" t="s">
        <v>173</v>
      </c>
      <c r="H53" s="80"/>
      <c r="I53" s="80"/>
      <c r="J53" s="80"/>
      <c r="K53" s="80"/>
      <c r="L53" s="80"/>
      <c r="M53" s="80"/>
      <c r="N53" s="80"/>
    </row>
    <row r="54" spans="1:14" s="6" customFormat="1" ht="19.149999999999999" customHeight="1" x14ac:dyDescent="0.25">
      <c r="A54" s="87" t="str">
        <f>+A3</f>
        <v>สำหรับงวดเก้าเดือนสิ้นสุดวันที่ 30 กันยายน พ.ศ. 2562</v>
      </c>
      <c r="B54" s="87"/>
      <c r="C54" s="87"/>
      <c r="D54" s="87"/>
      <c r="E54" s="87"/>
      <c r="F54" s="87"/>
      <c r="G54" s="87"/>
      <c r="H54" s="91"/>
      <c r="I54" s="91"/>
      <c r="J54" s="91"/>
      <c r="K54" s="91"/>
      <c r="L54" s="91"/>
      <c r="M54" s="91"/>
      <c r="N54" s="91"/>
    </row>
    <row r="55" spans="1:14" s="6" customFormat="1" ht="19.149999999999999" customHeight="1" x14ac:dyDescent="0.25">
      <c r="H55" s="80"/>
      <c r="I55" s="80"/>
      <c r="J55" s="80"/>
      <c r="K55" s="80"/>
      <c r="L55" s="80"/>
      <c r="M55" s="80"/>
      <c r="N55" s="80"/>
    </row>
    <row r="56" spans="1:14" s="6" customFormat="1" ht="19.149999999999999" customHeight="1" x14ac:dyDescent="0.25">
      <c r="H56" s="250" t="s">
        <v>2</v>
      </c>
      <c r="I56" s="250"/>
      <c r="J56" s="250"/>
      <c r="K56" s="171"/>
      <c r="L56" s="250" t="s">
        <v>88</v>
      </c>
      <c r="M56" s="250"/>
      <c r="N56" s="250"/>
    </row>
    <row r="57" spans="1:14" s="6" customFormat="1" ht="19.149999999999999" customHeight="1" x14ac:dyDescent="0.25">
      <c r="H57" s="251" t="s">
        <v>3</v>
      </c>
      <c r="I57" s="251"/>
      <c r="J57" s="251"/>
      <c r="K57" s="86"/>
      <c r="L57" s="251" t="s">
        <v>3</v>
      </c>
      <c r="M57" s="251"/>
      <c r="N57" s="251"/>
    </row>
    <row r="58" spans="1:14" s="6" customFormat="1" ht="19.149999999999999" customHeight="1" x14ac:dyDescent="0.25">
      <c r="H58" s="95" t="s">
        <v>106</v>
      </c>
      <c r="I58" s="80"/>
      <c r="J58" s="95" t="s">
        <v>91</v>
      </c>
      <c r="K58" s="86"/>
      <c r="L58" s="95" t="s">
        <v>106</v>
      </c>
      <c r="M58" s="80"/>
      <c r="N58" s="95" t="s">
        <v>91</v>
      </c>
    </row>
    <row r="59" spans="1:14" s="6" customFormat="1" ht="19.149999999999999" customHeight="1" x14ac:dyDescent="0.25">
      <c r="F59" s="88" t="s">
        <v>7</v>
      </c>
      <c r="H59" s="96" t="s">
        <v>6</v>
      </c>
      <c r="I59" s="15"/>
      <c r="J59" s="96" t="s">
        <v>6</v>
      </c>
      <c r="K59" s="15"/>
      <c r="L59" s="96" t="s">
        <v>6</v>
      </c>
      <c r="M59" s="13"/>
      <c r="N59" s="96" t="s">
        <v>6</v>
      </c>
    </row>
    <row r="60" spans="1:14" ht="19.149999999999999" customHeight="1" x14ac:dyDescent="0.25">
      <c r="A60" s="180" t="s">
        <v>58</v>
      </c>
      <c r="B60" s="181"/>
      <c r="H60" s="53"/>
      <c r="I60" s="35"/>
      <c r="J60" s="35"/>
      <c r="K60" s="35"/>
      <c r="L60" s="53"/>
      <c r="M60" s="35"/>
      <c r="N60" s="35"/>
    </row>
    <row r="61" spans="1:14" s="133" customFormat="1" ht="18.95" customHeight="1" x14ac:dyDescent="0.4">
      <c r="A61" s="182" t="s">
        <v>50</v>
      </c>
      <c r="B61" s="182"/>
      <c r="C61" s="183"/>
      <c r="D61" s="183"/>
      <c r="E61" s="183"/>
      <c r="F61" s="77"/>
      <c r="G61" s="184"/>
      <c r="H61" s="185">
        <v>1250</v>
      </c>
      <c r="I61" s="184"/>
      <c r="J61" s="236">
        <v>1066</v>
      </c>
      <c r="K61" s="184"/>
      <c r="L61" s="185">
        <v>49229</v>
      </c>
      <c r="M61" s="184"/>
      <c r="N61" s="184">
        <v>49913</v>
      </c>
    </row>
    <row r="62" spans="1:14" s="133" customFormat="1" ht="18.95" customHeight="1" x14ac:dyDescent="0.4">
      <c r="A62" s="182" t="s">
        <v>209</v>
      </c>
      <c r="B62" s="182"/>
      <c r="C62" s="183"/>
      <c r="D62" s="183"/>
      <c r="E62" s="183"/>
      <c r="F62" s="69"/>
      <c r="G62" s="186"/>
      <c r="H62" s="187">
        <v>-15940</v>
      </c>
      <c r="I62" s="186"/>
      <c r="J62" s="237">
        <v>-8341</v>
      </c>
      <c r="K62" s="184"/>
      <c r="L62" s="187">
        <v>-15862</v>
      </c>
      <c r="M62" s="184"/>
      <c r="N62" s="188">
        <v>-10</v>
      </c>
    </row>
    <row r="63" spans="1:14" s="133" customFormat="1" ht="18.95" customHeight="1" x14ac:dyDescent="0.4">
      <c r="A63" s="182" t="s">
        <v>105</v>
      </c>
      <c r="B63" s="182"/>
      <c r="C63" s="183"/>
      <c r="D63" s="183"/>
      <c r="E63" s="183"/>
      <c r="F63" s="20" t="s">
        <v>136</v>
      </c>
      <c r="G63" s="186"/>
      <c r="H63" s="187">
        <v>0</v>
      </c>
      <c r="I63" s="186"/>
      <c r="J63" s="188">
        <v>0</v>
      </c>
      <c r="K63" s="184"/>
      <c r="L63" s="187">
        <v>487026</v>
      </c>
      <c r="M63" s="184"/>
      <c r="N63" s="188">
        <v>521645</v>
      </c>
    </row>
    <row r="64" spans="1:14" s="133" customFormat="1" ht="18.95" customHeight="1" x14ac:dyDescent="0.4">
      <c r="A64" s="182" t="s">
        <v>201</v>
      </c>
      <c r="B64" s="182"/>
      <c r="C64" s="183"/>
      <c r="D64" s="183"/>
      <c r="E64" s="183"/>
      <c r="F64" s="20"/>
      <c r="G64" s="186"/>
      <c r="H64" s="187">
        <v>2152</v>
      </c>
      <c r="I64" s="186"/>
      <c r="J64" s="188">
        <v>0</v>
      </c>
      <c r="K64" s="184"/>
      <c r="L64" s="187">
        <v>0</v>
      </c>
      <c r="M64" s="184"/>
      <c r="N64" s="188">
        <v>0</v>
      </c>
    </row>
    <row r="65" spans="1:14" s="133" customFormat="1" ht="18.95" customHeight="1" x14ac:dyDescent="0.4">
      <c r="A65" s="182" t="s">
        <v>104</v>
      </c>
      <c r="B65" s="182"/>
      <c r="C65" s="183"/>
      <c r="D65" s="183"/>
      <c r="E65" s="183"/>
      <c r="F65" s="20" t="s">
        <v>136</v>
      </c>
      <c r="G65" s="168"/>
      <c r="H65" s="189">
        <v>0</v>
      </c>
      <c r="I65" s="168"/>
      <c r="J65" s="190">
        <v>0</v>
      </c>
      <c r="K65" s="184"/>
      <c r="L65" s="187">
        <v>-176000</v>
      </c>
      <c r="M65" s="184"/>
      <c r="N65" s="237">
        <v>-222000</v>
      </c>
    </row>
    <row r="66" spans="1:14" s="133" customFormat="1" ht="18.95" customHeight="1" x14ac:dyDescent="0.4">
      <c r="A66" s="182" t="s">
        <v>112</v>
      </c>
      <c r="B66" s="182"/>
      <c r="C66" s="183"/>
      <c r="D66" s="183"/>
      <c r="E66" s="183"/>
      <c r="F66" s="20"/>
      <c r="G66" s="168"/>
      <c r="H66" s="189">
        <v>-10000</v>
      </c>
      <c r="I66" s="168"/>
      <c r="J66" s="190">
        <v>-3800</v>
      </c>
      <c r="K66" s="184"/>
      <c r="L66" s="187">
        <v>-10000</v>
      </c>
      <c r="M66" s="184"/>
      <c r="N66" s="188">
        <v>0</v>
      </c>
    </row>
    <row r="67" spans="1:14" s="133" customFormat="1" ht="18.95" customHeight="1" x14ac:dyDescent="0.4">
      <c r="A67" s="182" t="s">
        <v>175</v>
      </c>
      <c r="B67" s="182"/>
      <c r="C67" s="183"/>
      <c r="D67" s="183"/>
      <c r="E67" s="183"/>
      <c r="F67" s="77"/>
      <c r="G67" s="184"/>
      <c r="H67" s="185">
        <v>360633</v>
      </c>
      <c r="I67" s="184"/>
      <c r="J67" s="184">
        <v>0</v>
      </c>
      <c r="K67" s="184"/>
      <c r="L67" s="185">
        <v>360633</v>
      </c>
      <c r="M67" s="184"/>
      <c r="N67" s="184">
        <v>0</v>
      </c>
    </row>
    <row r="68" spans="1:14" s="133" customFormat="1" ht="18.95" customHeight="1" x14ac:dyDescent="0.4">
      <c r="A68" s="182" t="s">
        <v>176</v>
      </c>
      <c r="B68" s="182"/>
      <c r="C68" s="183"/>
      <c r="D68" s="183"/>
      <c r="E68" s="183"/>
      <c r="F68" s="20">
        <v>10</v>
      </c>
      <c r="G68" s="184"/>
      <c r="H68" s="185">
        <v>-259200</v>
      </c>
      <c r="I68" s="184"/>
      <c r="J68" s="184">
        <v>0</v>
      </c>
      <c r="K68" s="184"/>
      <c r="L68" s="185">
        <v>-259200</v>
      </c>
      <c r="M68" s="184"/>
      <c r="N68" s="184">
        <v>0</v>
      </c>
    </row>
    <row r="69" spans="1:14" s="133" customFormat="1" ht="18.95" customHeight="1" x14ac:dyDescent="0.4">
      <c r="A69" s="182" t="s">
        <v>161</v>
      </c>
      <c r="B69" s="182"/>
      <c r="C69" s="183"/>
      <c r="D69" s="183"/>
      <c r="E69" s="183"/>
      <c r="F69" s="20">
        <v>11</v>
      </c>
      <c r="G69" s="168"/>
      <c r="H69" s="189">
        <v>0</v>
      </c>
      <c r="I69" s="168"/>
      <c r="J69" s="190">
        <v>0</v>
      </c>
      <c r="K69" s="184"/>
      <c r="L69" s="187">
        <v>-49991</v>
      </c>
      <c r="M69" s="184"/>
      <c r="N69" s="188">
        <v>-45993</v>
      </c>
    </row>
    <row r="70" spans="1:14" s="133" customFormat="1" ht="18.95" customHeight="1" x14ac:dyDescent="0.4">
      <c r="A70" s="182" t="s">
        <v>64</v>
      </c>
      <c r="B70" s="182"/>
      <c r="C70" s="183"/>
      <c r="D70" s="183"/>
      <c r="E70" s="183"/>
      <c r="F70" s="20"/>
      <c r="G70" s="168"/>
      <c r="H70" s="189">
        <v>0</v>
      </c>
      <c r="I70" s="168"/>
      <c r="J70" s="190">
        <v>11</v>
      </c>
      <c r="K70" s="184"/>
      <c r="L70" s="187">
        <v>0</v>
      </c>
      <c r="M70" s="184"/>
      <c r="N70" s="188">
        <v>1066</v>
      </c>
    </row>
    <row r="71" spans="1:14" s="133" customFormat="1" ht="18.95" customHeight="1" x14ac:dyDescent="0.4">
      <c r="A71" s="182" t="s">
        <v>59</v>
      </c>
      <c r="B71" s="182"/>
      <c r="C71" s="183"/>
      <c r="D71" s="183"/>
      <c r="E71" s="183"/>
      <c r="F71" s="20"/>
      <c r="G71" s="184"/>
      <c r="H71" s="187">
        <v>-30732</v>
      </c>
      <c r="I71" s="184"/>
      <c r="J71" s="188">
        <v>-42913</v>
      </c>
      <c r="K71" s="184"/>
      <c r="L71" s="187">
        <v>-6932</v>
      </c>
      <c r="M71" s="184"/>
      <c r="N71" s="188">
        <v>-11800</v>
      </c>
    </row>
    <row r="72" spans="1:14" s="133" customFormat="1" ht="18.95" customHeight="1" x14ac:dyDescent="0.4">
      <c r="A72" s="182" t="s">
        <v>102</v>
      </c>
      <c r="B72" s="182"/>
      <c r="C72" s="183"/>
      <c r="D72" s="183"/>
      <c r="E72" s="183"/>
      <c r="F72" s="20"/>
      <c r="G72" s="184"/>
      <c r="H72" s="187">
        <v>0</v>
      </c>
      <c r="I72" s="184"/>
      <c r="J72" s="188">
        <v>0</v>
      </c>
      <c r="K72" s="184"/>
      <c r="L72" s="187">
        <v>0</v>
      </c>
      <c r="M72" s="184"/>
      <c r="N72" s="188">
        <v>552</v>
      </c>
    </row>
    <row r="73" spans="1:14" s="133" customFormat="1" ht="18.95" customHeight="1" x14ac:dyDescent="0.4">
      <c r="A73" s="182" t="s">
        <v>60</v>
      </c>
      <c r="B73" s="182"/>
      <c r="C73" s="183"/>
      <c r="D73" s="183"/>
      <c r="E73" s="183"/>
      <c r="F73" s="20"/>
      <c r="G73" s="184"/>
      <c r="H73" s="191">
        <v>-1533</v>
      </c>
      <c r="I73" s="184"/>
      <c r="J73" s="192">
        <v>-2155</v>
      </c>
      <c r="K73" s="184"/>
      <c r="L73" s="193">
        <v>0</v>
      </c>
      <c r="M73" s="184"/>
      <c r="N73" s="194">
        <v>0</v>
      </c>
    </row>
    <row r="74" spans="1:14" s="133" customFormat="1" ht="6" customHeight="1" x14ac:dyDescent="0.4">
      <c r="A74" s="183"/>
      <c r="B74" s="183"/>
      <c r="C74" s="183"/>
      <c r="D74" s="183"/>
      <c r="E74" s="183"/>
      <c r="F74" s="20"/>
      <c r="G74" s="195"/>
      <c r="H74" s="196"/>
      <c r="I74" s="195"/>
      <c r="J74" s="195"/>
      <c r="K74" s="188"/>
      <c r="L74" s="187"/>
      <c r="M74" s="188"/>
      <c r="N74" s="188"/>
    </row>
    <row r="75" spans="1:14" s="133" customFormat="1" ht="18.95" customHeight="1" x14ac:dyDescent="0.4">
      <c r="A75" s="197" t="s">
        <v>162</v>
      </c>
      <c r="B75" s="182"/>
      <c r="C75" s="183"/>
      <c r="D75" s="183"/>
      <c r="E75" s="183"/>
      <c r="F75" s="20"/>
      <c r="G75" s="184"/>
      <c r="H75" s="191">
        <f>SUM(H61:H74)</f>
        <v>46630</v>
      </c>
      <c r="I75" s="184"/>
      <c r="J75" s="192">
        <f>SUM(J61:J74)</f>
        <v>-56132</v>
      </c>
      <c r="K75" s="184"/>
      <c r="L75" s="191">
        <f>SUM(L61:L74)</f>
        <v>378903</v>
      </c>
      <c r="M75" s="184"/>
      <c r="N75" s="192">
        <f>SUM(N61:N74)</f>
        <v>293373</v>
      </c>
    </row>
    <row r="76" spans="1:14" s="133" customFormat="1" ht="18.95" customHeight="1" x14ac:dyDescent="0.4">
      <c r="A76" s="198"/>
      <c r="B76" s="198"/>
      <c r="C76" s="183"/>
      <c r="D76" s="183"/>
      <c r="E76" s="183"/>
      <c r="F76" s="20"/>
      <c r="G76" s="184"/>
      <c r="H76" s="185"/>
      <c r="I76" s="184"/>
      <c r="J76" s="184"/>
      <c r="K76" s="184"/>
      <c r="L76" s="185"/>
      <c r="M76" s="184"/>
      <c r="N76" s="184"/>
    </row>
    <row r="77" spans="1:14" s="133" customFormat="1" ht="18.95" customHeight="1" x14ac:dyDescent="0.4">
      <c r="A77" s="197" t="s">
        <v>61</v>
      </c>
      <c r="B77" s="197"/>
      <c r="C77" s="183"/>
      <c r="D77" s="183"/>
      <c r="E77" s="183"/>
      <c r="F77" s="20"/>
      <c r="G77" s="184"/>
      <c r="H77" s="185"/>
      <c r="I77" s="184"/>
      <c r="J77" s="184"/>
      <c r="K77" s="184"/>
      <c r="L77" s="185"/>
      <c r="M77" s="184"/>
      <c r="N77" s="184"/>
    </row>
    <row r="78" spans="1:14" s="133" customFormat="1" ht="18.95" customHeight="1" x14ac:dyDescent="0.4">
      <c r="A78" s="182" t="s">
        <v>163</v>
      </c>
      <c r="B78" s="199"/>
      <c r="C78" s="183"/>
      <c r="D78" s="183"/>
      <c r="E78" s="183"/>
      <c r="F78" s="20"/>
      <c r="G78" s="184"/>
      <c r="H78" s="132"/>
      <c r="L78" s="132"/>
    </row>
    <row r="79" spans="1:14" s="133" customFormat="1" ht="18.95" customHeight="1" x14ac:dyDescent="0.4">
      <c r="A79" s="182"/>
      <c r="B79" s="199" t="s">
        <v>192</v>
      </c>
      <c r="C79" s="183"/>
      <c r="D79" s="183"/>
      <c r="E79" s="183"/>
      <c r="F79" s="20"/>
      <c r="G79" s="184"/>
      <c r="H79" s="185">
        <v>328602</v>
      </c>
      <c r="I79" s="184"/>
      <c r="J79" s="184">
        <v>-99024</v>
      </c>
      <c r="K79" s="188"/>
      <c r="L79" s="185">
        <v>73675</v>
      </c>
      <c r="M79" s="188"/>
      <c r="N79" s="184">
        <v>53583</v>
      </c>
    </row>
    <row r="80" spans="1:14" s="133" customFormat="1" ht="18.95" customHeight="1" x14ac:dyDescent="0.4">
      <c r="A80" s="182" t="s">
        <v>141</v>
      </c>
      <c r="B80" s="199"/>
      <c r="C80" s="183"/>
      <c r="D80" s="183"/>
      <c r="E80" s="183"/>
      <c r="F80" s="20"/>
      <c r="G80" s="184"/>
      <c r="H80" s="185"/>
      <c r="I80" s="184"/>
      <c r="K80" s="188"/>
      <c r="L80" s="187"/>
      <c r="M80" s="188"/>
      <c r="N80" s="188"/>
    </row>
    <row r="81" spans="1:14" s="133" customFormat="1" ht="18.95" customHeight="1" x14ac:dyDescent="0.4">
      <c r="A81" s="182"/>
      <c r="B81" s="199" t="s">
        <v>177</v>
      </c>
      <c r="C81" s="183"/>
      <c r="D81" s="183"/>
      <c r="E81" s="183"/>
      <c r="F81" s="20">
        <v>14</v>
      </c>
      <c r="G81" s="184"/>
      <c r="H81" s="187">
        <v>895497</v>
      </c>
      <c r="I81" s="184"/>
      <c r="J81" s="184">
        <v>908830</v>
      </c>
      <c r="K81" s="188"/>
      <c r="L81" s="187">
        <v>499400</v>
      </c>
      <c r="M81" s="188"/>
      <c r="N81" s="188">
        <v>195000</v>
      </c>
    </row>
    <row r="82" spans="1:14" s="133" customFormat="1" ht="18.95" customHeight="1" x14ac:dyDescent="0.4">
      <c r="A82" s="182" t="s">
        <v>164</v>
      </c>
      <c r="B82" s="199"/>
      <c r="C82" s="183"/>
      <c r="D82" s="183"/>
      <c r="E82" s="183"/>
      <c r="F82" s="200"/>
      <c r="H82" s="187"/>
      <c r="J82" s="188"/>
      <c r="K82" s="188"/>
      <c r="L82" s="187"/>
      <c r="M82" s="188"/>
      <c r="N82" s="188"/>
    </row>
    <row r="83" spans="1:14" s="133" customFormat="1" ht="18.95" customHeight="1" x14ac:dyDescent="0.4">
      <c r="A83" s="182"/>
      <c r="B83" s="199" t="s">
        <v>177</v>
      </c>
      <c r="C83" s="183"/>
      <c r="D83" s="183"/>
      <c r="E83" s="183"/>
      <c r="F83" s="200">
        <v>14</v>
      </c>
      <c r="G83" s="184"/>
      <c r="H83" s="187">
        <v>-1443630</v>
      </c>
      <c r="I83" s="184"/>
      <c r="J83" s="188">
        <v>-1503741</v>
      </c>
      <c r="K83" s="188"/>
      <c r="L83" s="187">
        <v>-787099</v>
      </c>
      <c r="M83" s="188"/>
      <c r="N83" s="188">
        <v>-641957</v>
      </c>
    </row>
    <row r="84" spans="1:14" s="133" customFormat="1" ht="18.95" customHeight="1" x14ac:dyDescent="0.4">
      <c r="A84" s="182" t="s">
        <v>140</v>
      </c>
      <c r="B84" s="199"/>
      <c r="C84" s="183"/>
      <c r="D84" s="183"/>
      <c r="E84" s="183"/>
      <c r="F84" s="200"/>
      <c r="G84" s="184"/>
      <c r="H84" s="187">
        <v>-33892</v>
      </c>
      <c r="I84" s="184"/>
      <c r="J84" s="188">
        <v>-11534</v>
      </c>
      <c r="K84" s="188"/>
      <c r="L84" s="187">
        <v>-23297</v>
      </c>
      <c r="M84" s="188"/>
      <c r="N84" s="188">
        <v>-4949</v>
      </c>
    </row>
    <row r="85" spans="1:14" s="133" customFormat="1" ht="18.95" customHeight="1" x14ac:dyDescent="0.4">
      <c r="A85" s="182" t="s">
        <v>71</v>
      </c>
      <c r="B85" s="199"/>
      <c r="C85" s="183"/>
      <c r="D85" s="183"/>
      <c r="E85" s="183"/>
      <c r="F85" s="20"/>
      <c r="G85" s="184"/>
      <c r="H85" s="187">
        <v>-667</v>
      </c>
      <c r="I85" s="188"/>
      <c r="J85" s="188">
        <v>-1211</v>
      </c>
      <c r="K85" s="188"/>
      <c r="L85" s="187">
        <v>0</v>
      </c>
      <c r="M85" s="188"/>
      <c r="N85" s="188">
        <v>0</v>
      </c>
    </row>
    <row r="86" spans="1:14" s="133" customFormat="1" ht="18.95" customHeight="1" x14ac:dyDescent="0.4">
      <c r="A86" s="182" t="s">
        <v>178</v>
      </c>
      <c r="B86" s="199"/>
      <c r="C86" s="183"/>
      <c r="D86" s="183"/>
      <c r="E86" s="183"/>
      <c r="F86" s="200"/>
      <c r="G86" s="184"/>
      <c r="H86" s="191">
        <v>-40043</v>
      </c>
      <c r="I86" s="184"/>
      <c r="J86" s="192">
        <v>0</v>
      </c>
      <c r="K86" s="188"/>
      <c r="L86" s="191">
        <v>-40043</v>
      </c>
      <c r="M86" s="188"/>
      <c r="N86" s="192">
        <v>0</v>
      </c>
    </row>
    <row r="87" spans="1:14" s="133" customFormat="1" ht="6" customHeight="1" x14ac:dyDescent="0.4">
      <c r="A87" s="182"/>
      <c r="B87" s="182"/>
      <c r="C87" s="183"/>
      <c r="D87" s="183"/>
      <c r="E87" s="183"/>
      <c r="F87" s="20"/>
      <c r="G87" s="188"/>
      <c r="H87" s="196"/>
      <c r="I87" s="188"/>
      <c r="J87" s="195"/>
      <c r="K87" s="188"/>
      <c r="L87" s="196"/>
      <c r="M87" s="188"/>
      <c r="N87" s="195"/>
    </row>
    <row r="88" spans="1:14" s="133" customFormat="1" ht="18.95" customHeight="1" x14ac:dyDescent="0.4">
      <c r="A88" s="197" t="s">
        <v>194</v>
      </c>
      <c r="B88" s="182"/>
      <c r="C88" s="183"/>
      <c r="D88" s="183"/>
      <c r="E88" s="183"/>
      <c r="F88" s="20"/>
      <c r="G88" s="184"/>
      <c r="H88" s="191">
        <f>SUM(H79:H87)</f>
        <v>-294133</v>
      </c>
      <c r="I88" s="184"/>
      <c r="J88" s="192">
        <f>SUM(J79:J87)</f>
        <v>-706680</v>
      </c>
      <c r="K88" s="184"/>
      <c r="L88" s="191">
        <f>SUM(L79:L87)</f>
        <v>-277364</v>
      </c>
      <c r="M88" s="184"/>
      <c r="N88" s="192">
        <f>SUM(N79:N87)</f>
        <v>-398323</v>
      </c>
    </row>
    <row r="89" spans="1:14" s="133" customFormat="1" ht="6" customHeight="1" x14ac:dyDescent="0.4">
      <c r="A89" s="182"/>
      <c r="B89" s="182"/>
      <c r="C89" s="183"/>
      <c r="D89" s="183"/>
      <c r="E89" s="183"/>
      <c r="F89" s="69"/>
      <c r="G89" s="184"/>
      <c r="H89" s="187"/>
      <c r="I89" s="184"/>
      <c r="J89" s="188"/>
      <c r="K89" s="184"/>
      <c r="L89" s="187"/>
      <c r="M89" s="184"/>
      <c r="N89" s="188"/>
    </row>
    <row r="90" spans="1:14" s="133" customFormat="1" ht="18.95" customHeight="1" x14ac:dyDescent="0.4">
      <c r="A90" s="197" t="s">
        <v>195</v>
      </c>
      <c r="B90" s="197"/>
      <c r="C90" s="183"/>
      <c r="D90" s="183"/>
      <c r="E90" s="183"/>
      <c r="F90" s="20"/>
      <c r="G90" s="184"/>
      <c r="H90" s="185">
        <f>H49+H75+H88</f>
        <v>-30286</v>
      </c>
      <c r="I90" s="184"/>
      <c r="J90" s="184">
        <f>J49+J75+J88</f>
        <v>-4713</v>
      </c>
      <c r="K90" s="184"/>
      <c r="L90" s="185">
        <f>L49+L75+L88</f>
        <v>-25402</v>
      </c>
      <c r="M90" s="184"/>
      <c r="N90" s="184">
        <f>N49+N75+N88</f>
        <v>30481</v>
      </c>
    </row>
    <row r="91" spans="1:14" s="133" customFormat="1" ht="18.95" customHeight="1" x14ac:dyDescent="0.4">
      <c r="A91" s="182" t="s">
        <v>62</v>
      </c>
      <c r="C91" s="183"/>
      <c r="D91" s="183"/>
      <c r="E91" s="183"/>
      <c r="F91" s="20"/>
      <c r="G91" s="184"/>
      <c r="H91" s="191">
        <v>119325</v>
      </c>
      <c r="I91" s="184"/>
      <c r="J91" s="192">
        <v>92847</v>
      </c>
      <c r="K91" s="184"/>
      <c r="L91" s="191">
        <v>46904</v>
      </c>
      <c r="M91" s="184"/>
      <c r="N91" s="192">
        <v>14307</v>
      </c>
    </row>
    <row r="92" spans="1:14" s="133" customFormat="1" ht="6" customHeight="1" x14ac:dyDescent="0.4">
      <c r="A92" s="183"/>
      <c r="B92" s="201"/>
      <c r="C92" s="183"/>
      <c r="D92" s="183"/>
      <c r="E92" s="183"/>
      <c r="F92" s="69"/>
      <c r="G92" s="184"/>
      <c r="H92" s="187"/>
      <c r="I92" s="184"/>
      <c r="J92" s="188"/>
      <c r="K92" s="184"/>
      <c r="L92" s="187"/>
      <c r="M92" s="184"/>
      <c r="N92" s="188"/>
    </row>
    <row r="93" spans="1:14" s="133" customFormat="1" ht="18.95" customHeight="1" thickBot="1" x14ac:dyDescent="0.45">
      <c r="A93" s="197" t="s">
        <v>165</v>
      </c>
      <c r="B93" s="197"/>
      <c r="C93" s="198"/>
      <c r="D93" s="198"/>
      <c r="E93" s="183"/>
      <c r="F93" s="20"/>
      <c r="G93" s="184"/>
      <c r="H93" s="202">
        <f>SUM(H90:H92)</f>
        <v>89039</v>
      </c>
      <c r="I93" s="184"/>
      <c r="J93" s="203">
        <f>SUM(J90:J92)</f>
        <v>88134</v>
      </c>
      <c r="K93" s="184"/>
      <c r="L93" s="202">
        <f>SUM(L90:L92)</f>
        <v>21502</v>
      </c>
      <c r="M93" s="184"/>
      <c r="N93" s="203">
        <f>SUM(N90:N92)</f>
        <v>44788</v>
      </c>
    </row>
    <row r="94" spans="1:14" ht="19.149999999999999" customHeight="1" thickTop="1" x14ac:dyDescent="0.25">
      <c r="A94" s="180"/>
      <c r="B94" s="181"/>
      <c r="H94" s="35"/>
      <c r="I94" s="35"/>
      <c r="J94" s="35"/>
      <c r="K94" s="35"/>
      <c r="L94" s="35"/>
      <c r="M94" s="35"/>
      <c r="N94" s="35"/>
    </row>
    <row r="95" spans="1:14" ht="19.149999999999999" customHeight="1" x14ac:dyDescent="0.25">
      <c r="A95" s="180"/>
      <c r="B95" s="181"/>
      <c r="H95" s="35"/>
      <c r="I95" s="35"/>
      <c r="J95" s="35"/>
      <c r="K95" s="35"/>
      <c r="L95" s="35"/>
      <c r="M95" s="35"/>
      <c r="N95" s="35"/>
    </row>
    <row r="96" spans="1:14" ht="19.149999999999999" customHeight="1" x14ac:dyDescent="0.25">
      <c r="A96" s="180"/>
      <c r="B96" s="181"/>
      <c r="H96" s="35"/>
      <c r="I96" s="35"/>
      <c r="J96" s="35"/>
      <c r="K96" s="35"/>
      <c r="L96" s="35"/>
      <c r="M96" s="35"/>
      <c r="N96" s="35"/>
    </row>
    <row r="97" spans="1:14" ht="13.5" customHeight="1" x14ac:dyDescent="0.25">
      <c r="A97" s="180"/>
      <c r="B97" s="180"/>
      <c r="C97" s="6"/>
      <c r="D97" s="6"/>
      <c r="H97" s="35"/>
      <c r="J97" s="35"/>
      <c r="L97" s="35"/>
      <c r="N97" s="35"/>
    </row>
    <row r="98" spans="1:14" ht="22.15" customHeight="1" x14ac:dyDescent="0.25">
      <c r="A98" s="58" t="str">
        <f>+A51</f>
        <v>หมายเหตุประกอบข้อมูลทางการเงินระหว่างกาลแบบย่อเป็นส่วนหนึ่งของข้อมูลทางการเงินระหว่างกาลนี้</v>
      </c>
      <c r="B98" s="58"/>
      <c r="C98" s="58"/>
      <c r="D98" s="58"/>
      <c r="E98" s="58"/>
      <c r="F98" s="58"/>
      <c r="G98" s="58"/>
      <c r="H98" s="194"/>
      <c r="I98" s="106"/>
      <c r="J98" s="194"/>
      <c r="K98" s="106"/>
      <c r="L98" s="194"/>
      <c r="M98" s="106"/>
      <c r="N98" s="194"/>
    </row>
    <row r="99" spans="1:14" s="6" customFormat="1" ht="19.149999999999999" customHeight="1" x14ac:dyDescent="0.25">
      <c r="A99" s="1" t="s">
        <v>68</v>
      </c>
      <c r="H99" s="80"/>
      <c r="I99" s="80"/>
      <c r="J99" s="80"/>
      <c r="K99" s="80"/>
      <c r="L99" s="80"/>
      <c r="M99" s="80"/>
      <c r="N99" s="80"/>
    </row>
    <row r="100" spans="1:14" s="6" customFormat="1" ht="19.149999999999999" customHeight="1" x14ac:dyDescent="0.25">
      <c r="A100" s="6" t="s">
        <v>173</v>
      </c>
      <c r="H100" s="80"/>
      <c r="I100" s="80"/>
      <c r="J100" s="80"/>
      <c r="K100" s="80"/>
      <c r="L100" s="80"/>
      <c r="M100" s="80"/>
      <c r="N100" s="80"/>
    </row>
    <row r="101" spans="1:14" s="6" customFormat="1" ht="19.149999999999999" customHeight="1" x14ac:dyDescent="0.25">
      <c r="A101" s="87" t="str">
        <f>+A3</f>
        <v>สำหรับงวดเก้าเดือนสิ้นสุดวันที่ 30 กันยายน พ.ศ. 2562</v>
      </c>
      <c r="B101" s="87"/>
      <c r="C101" s="87"/>
      <c r="D101" s="87"/>
      <c r="E101" s="87"/>
      <c r="F101" s="87"/>
      <c r="G101" s="87"/>
      <c r="H101" s="91"/>
      <c r="I101" s="91"/>
      <c r="J101" s="91"/>
      <c r="K101" s="91"/>
      <c r="L101" s="91"/>
      <c r="M101" s="91"/>
      <c r="N101" s="91"/>
    </row>
    <row r="102" spans="1:14" s="6" customFormat="1" ht="19.149999999999999" customHeight="1" x14ac:dyDescent="0.25">
      <c r="H102" s="80"/>
      <c r="I102" s="80"/>
      <c r="J102" s="80"/>
      <c r="K102" s="80"/>
      <c r="L102" s="80"/>
      <c r="M102" s="80"/>
      <c r="N102" s="80"/>
    </row>
    <row r="103" spans="1:14" s="6" customFormat="1" ht="19.149999999999999" customHeight="1" x14ac:dyDescent="0.25">
      <c r="H103" s="250" t="s">
        <v>2</v>
      </c>
      <c r="I103" s="250"/>
      <c r="J103" s="250"/>
      <c r="K103" s="171"/>
      <c r="L103" s="250" t="s">
        <v>88</v>
      </c>
      <c r="M103" s="250"/>
      <c r="N103" s="250"/>
    </row>
    <row r="104" spans="1:14" s="6" customFormat="1" ht="19.149999999999999" customHeight="1" x14ac:dyDescent="0.25">
      <c r="H104" s="251" t="s">
        <v>3</v>
      </c>
      <c r="I104" s="251"/>
      <c r="J104" s="251"/>
      <c r="K104" s="86"/>
      <c r="L104" s="251" t="s">
        <v>3</v>
      </c>
      <c r="M104" s="251"/>
      <c r="N104" s="251"/>
    </row>
    <row r="105" spans="1:14" s="6" customFormat="1" ht="19.149999999999999" customHeight="1" x14ac:dyDescent="0.25">
      <c r="H105" s="95" t="s">
        <v>106</v>
      </c>
      <c r="I105" s="80"/>
      <c r="J105" s="95" t="s">
        <v>91</v>
      </c>
      <c r="K105" s="86"/>
      <c r="L105" s="95" t="s">
        <v>106</v>
      </c>
      <c r="M105" s="80"/>
      <c r="N105" s="95" t="s">
        <v>91</v>
      </c>
    </row>
    <row r="106" spans="1:14" s="6" customFormat="1" ht="19.149999999999999" customHeight="1" x14ac:dyDescent="0.25">
      <c r="F106" s="88" t="s">
        <v>7</v>
      </c>
      <c r="H106" s="96" t="s">
        <v>6</v>
      </c>
      <c r="I106" s="15"/>
      <c r="J106" s="96" t="s">
        <v>6</v>
      </c>
      <c r="K106" s="15"/>
      <c r="L106" s="96" t="s">
        <v>6</v>
      </c>
      <c r="M106" s="13"/>
      <c r="N106" s="96" t="s">
        <v>6</v>
      </c>
    </row>
    <row r="107" spans="1:14" ht="8.1" customHeight="1" x14ac:dyDescent="0.25">
      <c r="F107" s="69"/>
      <c r="H107" s="172"/>
      <c r="I107" s="173"/>
      <c r="J107" s="174"/>
      <c r="K107" s="173"/>
      <c r="L107" s="172"/>
      <c r="M107" s="174"/>
      <c r="N107" s="174"/>
    </row>
    <row r="108" spans="1:14" s="133" customFormat="1" ht="18.95" customHeight="1" x14ac:dyDescent="0.4">
      <c r="A108" s="197" t="s">
        <v>166</v>
      </c>
      <c r="B108" s="197"/>
      <c r="C108" s="183"/>
      <c r="D108" s="183"/>
      <c r="E108" s="183"/>
      <c r="F108" s="230"/>
      <c r="G108" s="184"/>
      <c r="H108" s="185"/>
      <c r="I108" s="184"/>
      <c r="J108" s="184"/>
      <c r="K108" s="184"/>
      <c r="L108" s="185"/>
      <c r="M108" s="184"/>
      <c r="N108" s="184"/>
    </row>
    <row r="109" spans="1:14" s="133" customFormat="1" ht="8.1" customHeight="1" x14ac:dyDescent="0.4">
      <c r="A109" s="183"/>
      <c r="B109" s="201"/>
      <c r="C109" s="183"/>
      <c r="D109" s="183"/>
      <c r="E109" s="183"/>
      <c r="F109" s="230"/>
      <c r="G109" s="184"/>
      <c r="H109" s="187"/>
      <c r="I109" s="184"/>
      <c r="J109" s="188"/>
      <c r="K109" s="184"/>
      <c r="L109" s="187"/>
      <c r="M109" s="184"/>
      <c r="N109" s="188"/>
    </row>
    <row r="110" spans="1:14" s="133" customFormat="1" ht="18.95" customHeight="1" x14ac:dyDescent="0.4">
      <c r="A110" s="183" t="s">
        <v>76</v>
      </c>
      <c r="B110" s="183"/>
      <c r="C110" s="183"/>
      <c r="D110" s="183"/>
      <c r="E110" s="183"/>
      <c r="F110" s="20"/>
      <c r="G110" s="188"/>
      <c r="H110" s="187">
        <v>45</v>
      </c>
      <c r="I110" s="188"/>
      <c r="J110" s="237">
        <v>541</v>
      </c>
      <c r="K110" s="237"/>
      <c r="L110" s="187">
        <v>0</v>
      </c>
      <c r="M110" s="237"/>
      <c r="N110" s="237">
        <v>9</v>
      </c>
    </row>
    <row r="111" spans="1:14" s="133" customFormat="1" ht="18.95" customHeight="1" x14ac:dyDescent="0.4">
      <c r="A111" s="183" t="s">
        <v>202</v>
      </c>
      <c r="B111" s="183"/>
      <c r="C111" s="183"/>
      <c r="D111" s="183"/>
      <c r="E111" s="183"/>
      <c r="F111" s="231"/>
      <c r="G111" s="188"/>
      <c r="H111" s="187"/>
      <c r="I111" s="188"/>
      <c r="J111" s="188"/>
      <c r="K111" s="188"/>
      <c r="L111" s="187"/>
      <c r="M111" s="188"/>
      <c r="N111" s="188"/>
    </row>
    <row r="112" spans="1:14" s="133" customFormat="1" ht="18.95" customHeight="1" x14ac:dyDescent="0.4">
      <c r="A112" s="183"/>
      <c r="B112" s="183" t="s">
        <v>203</v>
      </c>
      <c r="C112" s="183"/>
      <c r="D112" s="183"/>
      <c r="E112" s="183"/>
      <c r="F112" s="231"/>
      <c r="G112" s="188"/>
      <c r="H112" s="187">
        <v>0</v>
      </c>
      <c r="I112" s="188"/>
      <c r="J112" s="188">
        <v>259851</v>
      </c>
      <c r="K112" s="188"/>
      <c r="L112" s="187">
        <v>0</v>
      </c>
      <c r="M112" s="188"/>
      <c r="N112" s="188">
        <v>131613</v>
      </c>
    </row>
    <row r="113" spans="1:14" s="133" customFormat="1" ht="18.95" customHeight="1" x14ac:dyDescent="0.4">
      <c r="A113" s="183" t="s">
        <v>204</v>
      </c>
      <c r="B113" s="183"/>
      <c r="C113" s="183"/>
      <c r="D113" s="183"/>
      <c r="E113" s="183"/>
      <c r="F113" s="231"/>
      <c r="G113" s="188"/>
      <c r="H113" s="187">
        <v>21</v>
      </c>
      <c r="I113" s="188"/>
      <c r="J113" s="188">
        <v>0</v>
      </c>
      <c r="K113" s="188"/>
      <c r="L113" s="187">
        <v>21</v>
      </c>
      <c r="M113" s="188"/>
      <c r="N113" s="188">
        <v>0</v>
      </c>
    </row>
    <row r="114" spans="1:14" s="133" customFormat="1" ht="18.95" customHeight="1" x14ac:dyDescent="0.4">
      <c r="A114" s="183" t="s">
        <v>205</v>
      </c>
      <c r="B114" s="183"/>
      <c r="C114" s="183"/>
      <c r="D114" s="183"/>
      <c r="E114" s="183"/>
      <c r="H114" s="187"/>
      <c r="L114" s="187"/>
    </row>
    <row r="115" spans="1:14" ht="19.149999999999999" customHeight="1" x14ac:dyDescent="0.25">
      <c r="B115" s="209" t="s">
        <v>206</v>
      </c>
      <c r="F115" s="204">
        <v>12</v>
      </c>
      <c r="G115" s="183"/>
      <c r="H115" s="187">
        <v>21269</v>
      </c>
      <c r="I115" s="188"/>
      <c r="J115" s="188">
        <v>0</v>
      </c>
      <c r="K115" s="188"/>
      <c r="L115" s="166">
        <v>21269</v>
      </c>
      <c r="M115" s="188"/>
      <c r="N115" s="168">
        <v>0</v>
      </c>
    </row>
    <row r="116" spans="1:14" ht="19.149999999999999" customHeight="1" x14ac:dyDescent="0.25">
      <c r="H116" s="35"/>
      <c r="I116" s="35"/>
      <c r="J116" s="35"/>
      <c r="K116" s="35"/>
      <c r="L116" s="35"/>
      <c r="M116" s="35"/>
      <c r="N116" s="35"/>
    </row>
    <row r="117" spans="1:14" ht="19.149999999999999" customHeight="1" x14ac:dyDescent="0.25">
      <c r="H117" s="35"/>
      <c r="I117" s="35"/>
      <c r="J117" s="35"/>
      <c r="K117" s="35"/>
      <c r="L117" s="35"/>
      <c r="M117" s="35"/>
      <c r="N117" s="35"/>
    </row>
    <row r="118" spans="1:14" ht="19.149999999999999" customHeight="1" x14ac:dyDescent="0.25">
      <c r="H118" s="35"/>
      <c r="I118" s="35"/>
      <c r="J118" s="35"/>
      <c r="K118" s="35"/>
      <c r="L118" s="35"/>
      <c r="M118" s="35"/>
      <c r="N118" s="35"/>
    </row>
    <row r="119" spans="1:14" ht="19.149999999999999" customHeight="1" x14ac:dyDescent="0.25">
      <c r="H119" s="35"/>
      <c r="I119" s="35"/>
      <c r="J119" s="35"/>
      <c r="K119" s="35"/>
      <c r="L119" s="35"/>
      <c r="M119" s="35"/>
      <c r="N119" s="35"/>
    </row>
    <row r="120" spans="1:14" ht="19.149999999999999" customHeight="1" x14ac:dyDescent="0.25">
      <c r="H120" s="35"/>
      <c r="I120" s="35"/>
      <c r="J120" s="35"/>
      <c r="K120" s="35"/>
      <c r="L120" s="35"/>
      <c r="M120" s="35"/>
      <c r="N120" s="35"/>
    </row>
    <row r="121" spans="1:14" ht="20.100000000000001" customHeight="1" x14ac:dyDescent="0.25">
      <c r="H121" s="35"/>
      <c r="I121" s="35"/>
      <c r="J121" s="35"/>
      <c r="K121" s="35"/>
      <c r="L121" s="35"/>
      <c r="M121" s="35"/>
      <c r="N121" s="35"/>
    </row>
    <row r="122" spans="1:14" ht="20.100000000000001" customHeight="1" x14ac:dyDescent="0.25">
      <c r="H122" s="35"/>
      <c r="I122" s="35"/>
      <c r="J122" s="35"/>
      <c r="K122" s="35"/>
      <c r="L122" s="35"/>
      <c r="M122" s="35"/>
      <c r="N122" s="35"/>
    </row>
    <row r="123" spans="1:14" ht="20.100000000000001" customHeight="1" x14ac:dyDescent="0.25">
      <c r="H123" s="35"/>
      <c r="I123" s="35"/>
      <c r="J123" s="35"/>
      <c r="K123" s="35"/>
      <c r="L123" s="35"/>
      <c r="M123" s="35"/>
      <c r="N123" s="35"/>
    </row>
    <row r="124" spans="1:14" ht="20.100000000000001" customHeight="1" x14ac:dyDescent="0.25">
      <c r="H124" s="35"/>
      <c r="I124" s="35"/>
      <c r="J124" s="35"/>
      <c r="K124" s="35"/>
      <c r="L124" s="35"/>
      <c r="M124" s="35"/>
      <c r="N124" s="35"/>
    </row>
    <row r="125" spans="1:14" ht="19.149999999999999" customHeight="1" x14ac:dyDescent="0.25">
      <c r="H125" s="35"/>
      <c r="I125" s="35"/>
      <c r="J125" s="35"/>
      <c r="K125" s="35"/>
      <c r="L125" s="35"/>
      <c r="M125" s="35"/>
      <c r="N125" s="35"/>
    </row>
    <row r="126" spans="1:14" ht="19.149999999999999" customHeight="1" x14ac:dyDescent="0.25">
      <c r="H126" s="35"/>
      <c r="I126" s="35"/>
      <c r="J126" s="35"/>
      <c r="K126" s="35"/>
      <c r="L126" s="35"/>
      <c r="M126" s="35"/>
      <c r="N126" s="35"/>
    </row>
    <row r="127" spans="1:14" ht="19.149999999999999" customHeight="1" x14ac:dyDescent="0.25">
      <c r="H127" s="35"/>
      <c r="I127" s="35"/>
      <c r="J127" s="35"/>
      <c r="K127" s="35"/>
      <c r="L127" s="35"/>
      <c r="M127" s="35"/>
      <c r="N127" s="35"/>
    </row>
    <row r="128" spans="1:14" ht="19.149999999999999" customHeight="1" x14ac:dyDescent="0.25">
      <c r="H128" s="35"/>
      <c r="I128" s="35"/>
      <c r="J128" s="35"/>
      <c r="K128" s="35"/>
      <c r="L128" s="35"/>
      <c r="M128" s="35"/>
      <c r="N128" s="35"/>
    </row>
    <row r="129" spans="1:14" ht="19.149999999999999" customHeight="1" x14ac:dyDescent="0.25">
      <c r="H129" s="35"/>
      <c r="I129" s="35"/>
      <c r="J129" s="35"/>
      <c r="K129" s="35"/>
      <c r="L129" s="35"/>
      <c r="M129" s="35"/>
      <c r="N129" s="35"/>
    </row>
    <row r="130" spans="1:14" ht="19.149999999999999" customHeight="1" x14ac:dyDescent="0.25">
      <c r="H130" s="35"/>
      <c r="I130" s="35"/>
      <c r="J130" s="35"/>
      <c r="K130" s="35"/>
      <c r="L130" s="35"/>
      <c r="M130" s="35"/>
      <c r="N130" s="35"/>
    </row>
    <row r="131" spans="1:14" ht="19.149999999999999" customHeight="1" x14ac:dyDescent="0.25">
      <c r="H131" s="35"/>
      <c r="I131" s="35"/>
      <c r="J131" s="35"/>
      <c r="K131" s="35"/>
      <c r="L131" s="35"/>
      <c r="M131" s="35"/>
      <c r="N131" s="35"/>
    </row>
    <row r="132" spans="1:14" ht="19.149999999999999" customHeight="1" x14ac:dyDescent="0.25">
      <c r="H132" s="35"/>
      <c r="I132" s="35"/>
      <c r="J132" s="35"/>
      <c r="K132" s="35"/>
      <c r="L132" s="35"/>
      <c r="M132" s="35"/>
      <c r="N132" s="35"/>
    </row>
    <row r="133" spans="1:14" ht="19.149999999999999" customHeight="1" x14ac:dyDescent="0.25">
      <c r="H133" s="35"/>
      <c r="I133" s="35"/>
      <c r="J133" s="35"/>
      <c r="K133" s="35"/>
      <c r="L133" s="35"/>
      <c r="M133" s="35"/>
      <c r="N133" s="35"/>
    </row>
    <row r="134" spans="1:14" ht="19.149999999999999" customHeight="1" x14ac:dyDescent="0.25">
      <c r="H134" s="35"/>
      <c r="I134" s="35"/>
      <c r="J134" s="35"/>
      <c r="K134" s="35"/>
      <c r="L134" s="35"/>
      <c r="M134" s="35"/>
      <c r="N134" s="35"/>
    </row>
    <row r="135" spans="1:14" ht="19.149999999999999" customHeight="1" x14ac:dyDescent="0.25">
      <c r="H135" s="35"/>
      <c r="I135" s="35"/>
      <c r="J135" s="35"/>
      <c r="K135" s="35"/>
      <c r="L135" s="35"/>
      <c r="M135" s="35"/>
      <c r="N135" s="35"/>
    </row>
    <row r="136" spans="1:14" ht="19.149999999999999" customHeight="1" x14ac:dyDescent="0.25">
      <c r="H136" s="35"/>
      <c r="I136" s="35"/>
      <c r="J136" s="35"/>
      <c r="K136" s="35"/>
      <c r="L136" s="35"/>
      <c r="M136" s="35"/>
      <c r="N136" s="35"/>
    </row>
    <row r="137" spans="1:14" ht="19.149999999999999" customHeight="1" x14ac:dyDescent="0.25">
      <c r="H137" s="35"/>
      <c r="I137" s="35"/>
      <c r="J137" s="35"/>
      <c r="K137" s="35"/>
      <c r="L137" s="35"/>
      <c r="M137" s="35"/>
      <c r="N137" s="35"/>
    </row>
    <row r="138" spans="1:14" s="238" customFormat="1" ht="19.149999999999999" customHeight="1" x14ac:dyDescent="0.25">
      <c r="H138" s="233"/>
      <c r="I138" s="233"/>
      <c r="J138" s="233"/>
      <c r="K138" s="233"/>
      <c r="L138" s="233"/>
      <c r="M138" s="233"/>
      <c r="N138" s="233"/>
    </row>
    <row r="139" spans="1:14" ht="19.149999999999999" customHeight="1" x14ac:dyDescent="0.25">
      <c r="H139" s="35"/>
      <c r="I139" s="35"/>
      <c r="J139" s="35"/>
      <c r="K139" s="35"/>
      <c r="L139" s="35"/>
      <c r="M139" s="35"/>
      <c r="N139" s="35"/>
    </row>
    <row r="140" spans="1:14" ht="19.149999999999999" customHeight="1" x14ac:dyDescent="0.25">
      <c r="H140" s="35"/>
      <c r="I140" s="35"/>
      <c r="J140" s="35"/>
      <c r="K140" s="35"/>
      <c r="L140" s="35"/>
      <c r="M140" s="35"/>
      <c r="N140" s="35"/>
    </row>
    <row r="141" spans="1:14" ht="19.149999999999999" customHeight="1" x14ac:dyDescent="0.25">
      <c r="H141" s="35"/>
      <c r="I141" s="35"/>
      <c r="J141" s="35"/>
      <c r="K141" s="35"/>
      <c r="L141" s="35"/>
      <c r="M141" s="35"/>
      <c r="N141" s="35"/>
    </row>
    <row r="142" spans="1:14" ht="12.75" customHeight="1" x14ac:dyDescent="0.25">
      <c r="H142" s="35"/>
      <c r="I142" s="35"/>
      <c r="J142" s="35"/>
      <c r="K142" s="35"/>
      <c r="L142" s="35"/>
      <c r="M142" s="35"/>
      <c r="N142" s="35"/>
    </row>
    <row r="143" spans="1:14" ht="22.15" customHeight="1" x14ac:dyDescent="0.25">
      <c r="A143" s="58" t="s">
        <v>123</v>
      </c>
      <c r="B143" s="58"/>
      <c r="C143" s="58"/>
      <c r="D143" s="58"/>
      <c r="E143" s="58"/>
      <c r="F143" s="58"/>
      <c r="G143" s="58"/>
      <c r="H143" s="106"/>
      <c r="I143" s="106"/>
      <c r="J143" s="106"/>
      <c r="K143" s="106"/>
      <c r="L143" s="106"/>
      <c r="M143" s="106"/>
      <c r="N143" s="106"/>
    </row>
    <row r="144" spans="1:14" ht="20.100000000000001" customHeight="1" x14ac:dyDescent="0.25">
      <c r="H144" s="35"/>
      <c r="J144" s="35"/>
      <c r="K144" s="35"/>
      <c r="L144" s="35"/>
      <c r="N144" s="35"/>
    </row>
    <row r="145" spans="8:14" ht="20.100000000000001" customHeight="1" x14ac:dyDescent="0.25">
      <c r="H145" s="35"/>
      <c r="J145" s="35"/>
      <c r="K145" s="35"/>
      <c r="L145" s="35"/>
      <c r="N145" s="35"/>
    </row>
    <row r="146" spans="8:14" ht="20.100000000000001" customHeight="1" x14ac:dyDescent="0.25">
      <c r="H146" s="35"/>
      <c r="J146" s="35"/>
      <c r="K146" s="35"/>
      <c r="L146" s="35"/>
      <c r="N146" s="35"/>
    </row>
    <row r="147" spans="8:14" ht="20.100000000000001" customHeight="1" x14ac:dyDescent="0.25">
      <c r="H147" s="35"/>
      <c r="J147" s="35"/>
      <c r="K147" s="35"/>
      <c r="L147" s="35"/>
      <c r="N147" s="35"/>
    </row>
    <row r="148" spans="8:14" ht="20.100000000000001" customHeight="1" x14ac:dyDescent="0.25">
      <c r="H148" s="35"/>
      <c r="J148" s="35"/>
      <c r="K148" s="35"/>
      <c r="L148" s="35"/>
      <c r="N148" s="35"/>
    </row>
    <row r="150" spans="8:14" ht="20.100000000000001" customHeight="1" x14ac:dyDescent="0.25">
      <c r="H150" s="35"/>
      <c r="J150" s="35"/>
      <c r="L150" s="35"/>
      <c r="N150" s="35"/>
    </row>
    <row r="151" spans="8:14" ht="20.100000000000001" customHeight="1" x14ac:dyDescent="0.25">
      <c r="H151" s="35"/>
      <c r="J151" s="35"/>
      <c r="L151" s="35"/>
      <c r="N151" s="35"/>
    </row>
  </sheetData>
  <mergeCells count="19">
    <mergeCell ref="A51:N51"/>
    <mergeCell ref="H104:J104"/>
    <mergeCell ref="L104:N104"/>
    <mergeCell ref="H56:J56"/>
    <mergeCell ref="L56:N56"/>
    <mergeCell ref="H57:J57"/>
    <mergeCell ref="L57:N57"/>
    <mergeCell ref="H103:J103"/>
    <mergeCell ref="L103:N103"/>
    <mergeCell ref="B26:E26"/>
    <mergeCell ref="A31:E31"/>
    <mergeCell ref="A11:E11"/>
    <mergeCell ref="A12:E12"/>
    <mergeCell ref="B14:E14"/>
    <mergeCell ref="H5:J5"/>
    <mergeCell ref="L5:N5"/>
    <mergeCell ref="H6:J6"/>
    <mergeCell ref="L6:N6"/>
    <mergeCell ref="A10:E10"/>
  </mergeCells>
  <pageMargins left="0.8" right="0.5" top="0.5" bottom="0.6" header="0.49" footer="0.4"/>
  <pageSetup paperSize="9" scale="95" firstPageNumber="11" orientation="portrait" useFirstPageNumber="1" horizontalDpi="1200" verticalDpi="1200" r:id="rId1"/>
  <headerFooter>
    <oddFooter>&amp;R&amp;"Browallia New,Regular"&amp;13&amp;P</oddFooter>
  </headerFooter>
  <rowBreaks count="2" manualBreakCount="2">
    <brk id="51" max="16383" man="1"/>
    <brk id="9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BS 2-4</vt:lpstr>
      <vt:lpstr>5-8</vt:lpstr>
      <vt:lpstr>9</vt:lpstr>
      <vt:lpstr>10</vt:lpstr>
      <vt:lpstr>CF11-13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Pakhathorn Khannarong</cp:lastModifiedBy>
  <cp:lastPrinted>2019-11-12T01:48:33Z</cp:lastPrinted>
  <dcterms:created xsi:type="dcterms:W3CDTF">2014-05-12T06:50:42Z</dcterms:created>
  <dcterms:modified xsi:type="dcterms:W3CDTF">2019-11-12T01:54:41Z</dcterms:modified>
</cp:coreProperties>
</file>